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PC\Desktop\Stat_ upload_123\"/>
    </mc:Choice>
  </mc:AlternateContent>
  <xr:revisionPtr revIDLastSave="0" documentId="8_{41EF7C15-6C15-49DC-8EFC-2805E09B1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5" r:id="rId1"/>
    <sheet name="1. Balance" sheetId="8" r:id="rId2"/>
    <sheet name="2. Composition_ Export" sheetId="21" r:id="rId3"/>
    <sheet name="3. Composition_Import" sheetId="20" r:id="rId4"/>
    <sheet name="4. Export" sheetId="1" r:id="rId5"/>
    <sheet name="5. Import" sheetId="2" r:id="rId6"/>
    <sheet name="6. partner" sheetId="3" r:id="rId7"/>
    <sheet name="7. X_India" sheetId="14" r:id="rId8"/>
    <sheet name="8. X_China" sheetId="13" r:id="rId9"/>
    <sheet name="9. X_Other" sheetId="12" r:id="rId10"/>
    <sheet name="10. M_India" sheetId="9" r:id="rId11"/>
    <sheet name="11.M_China " sheetId="10" r:id="rId12"/>
    <sheet name="12.M_Other" sheetId="11" r:id="rId13"/>
    <sheet name="13. X_Customs" sheetId="17" r:id="rId14"/>
    <sheet name="14. M_Customs" sheetId="18" r:id="rId15"/>
  </sheets>
  <definedNames>
    <definedName name="_xlnm._FilterDatabase" localSheetId="10" hidden="1">'10. M_India'!$E$1:$E$101</definedName>
    <definedName name="_xlnm._FilterDatabase" localSheetId="11" hidden="1">'11.M_China '!$E$1:$E$105</definedName>
    <definedName name="_xlnm._FilterDatabase" localSheetId="13" hidden="1">'13. X_Customs'!$E$1:$E$28</definedName>
    <definedName name="_xlnm._FilterDatabase" localSheetId="4" hidden="1">'4. Export'!$A$46:$P$46</definedName>
    <definedName name="_xlnm._FilterDatabase" localSheetId="7" hidden="1">'7. X_India'!$E$1:$E$81</definedName>
    <definedName name="_xlnm._FilterDatabase" localSheetId="8" hidden="1">'8. X_China'!$E$1:$E$73</definedName>
    <definedName name="_xlnm._FilterDatabase" localSheetId="9" hidden="1">'9. X_Other'!$E$1:$E$90</definedName>
    <definedName name="_xlnm.Print_Area" localSheetId="10">'10. M_India'!$A$1:$F$101</definedName>
    <definedName name="_xlnm.Print_Area" localSheetId="11">'11.M_China '!$A$1:$F$102</definedName>
    <definedName name="_xlnm.Print_Area" localSheetId="12">'12.M_Other'!$A$1:$F$102</definedName>
    <definedName name="_xlnm.Print_Area" localSheetId="13">'13. X_Customs'!$A$1:$F$29</definedName>
    <definedName name="_xlnm.Print_Area" localSheetId="14">'14. M_Customs'!$A$1:$F$34</definedName>
    <definedName name="_xlnm.Print_Area" localSheetId="4">'4. Export'!$A$1:$Q$47</definedName>
    <definedName name="_xlnm.Print_Area" localSheetId="5">'5. Import'!$A$1:$G$34</definedName>
    <definedName name="_xlnm.Print_Area" localSheetId="6">'6. partner'!$A$1:$F$62</definedName>
    <definedName name="_xlnm.Print_Area" localSheetId="7">'7. X_India'!$A$1:$F$79</definedName>
    <definedName name="_xlnm.Print_Area" localSheetId="9">'9. X_Other'!$A$1:$F$90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3" l="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7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F6" i="18"/>
  <c r="E6" i="18"/>
  <c r="E7" i="17"/>
  <c r="F7" i="17"/>
  <c r="E8" i="17"/>
  <c r="F8" i="17"/>
  <c r="E9" i="17"/>
  <c r="F9" i="17"/>
  <c r="F10" i="17"/>
  <c r="E11" i="17"/>
  <c r="F11" i="17"/>
  <c r="F12" i="17"/>
  <c r="E13" i="17"/>
  <c r="F13" i="17"/>
  <c r="E14" i="17"/>
  <c r="F14" i="17"/>
  <c r="E15" i="17"/>
  <c r="F15" i="17"/>
  <c r="E16" i="17"/>
  <c r="F16" i="17"/>
  <c r="E17" i="17"/>
  <c r="F17" i="17"/>
  <c r="F18" i="17"/>
  <c r="E19" i="17"/>
  <c r="F19" i="17"/>
  <c r="E20" i="17"/>
  <c r="F20" i="17"/>
  <c r="E21" i="17"/>
  <c r="F21" i="17"/>
  <c r="E22" i="17"/>
  <c r="F22" i="17"/>
  <c r="E23" i="17"/>
  <c r="F23" i="17"/>
  <c r="E24" i="17"/>
  <c r="F24" i="17"/>
  <c r="E25" i="17"/>
  <c r="F25" i="17"/>
  <c r="F26" i="17"/>
  <c r="E27" i="17"/>
  <c r="F27" i="17"/>
  <c r="E6" i="17"/>
  <c r="E7" i="11"/>
  <c r="E8" i="11"/>
  <c r="E9" i="11"/>
  <c r="E10" i="11"/>
  <c r="E11" i="11"/>
  <c r="E12" i="11"/>
  <c r="E13" i="11"/>
  <c r="E14" i="11"/>
  <c r="F14" i="11"/>
  <c r="E15" i="11"/>
  <c r="F15" i="11"/>
  <c r="E16" i="11"/>
  <c r="F16" i="11"/>
  <c r="E17" i="11"/>
  <c r="E18" i="11"/>
  <c r="F18" i="11"/>
  <c r="E19" i="11"/>
  <c r="E20" i="11"/>
  <c r="F20" i="11"/>
  <c r="E21" i="11"/>
  <c r="E22" i="11"/>
  <c r="E23" i="11"/>
  <c r="E24" i="11"/>
  <c r="F24" i="11"/>
  <c r="E25" i="11"/>
  <c r="E26" i="11"/>
  <c r="F26" i="11"/>
  <c r="E27" i="11"/>
  <c r="E28" i="11"/>
  <c r="E29" i="11"/>
  <c r="E30" i="11"/>
  <c r="F30" i="11"/>
  <c r="E31" i="11"/>
  <c r="E32" i="11"/>
  <c r="F32" i="11"/>
  <c r="E33" i="11"/>
  <c r="E34" i="11"/>
  <c r="E35" i="11"/>
  <c r="E36" i="11"/>
  <c r="F36" i="11"/>
  <c r="E37" i="11"/>
  <c r="E38" i="11"/>
  <c r="F38" i="11"/>
  <c r="E39" i="11"/>
  <c r="E40" i="11"/>
  <c r="E41" i="11"/>
  <c r="E42" i="11"/>
  <c r="F42" i="11"/>
  <c r="E43" i="11"/>
  <c r="E44" i="11"/>
  <c r="F44" i="11"/>
  <c r="E45" i="11"/>
  <c r="E46" i="11"/>
  <c r="E47" i="11"/>
  <c r="E48" i="11"/>
  <c r="F48" i="11"/>
  <c r="E49" i="11"/>
  <c r="E50" i="11"/>
  <c r="F50" i="11"/>
  <c r="E51" i="11"/>
  <c r="E52" i="11"/>
  <c r="E53" i="11"/>
  <c r="E54" i="11"/>
  <c r="F54" i="11"/>
  <c r="E55" i="11"/>
  <c r="E56" i="11"/>
  <c r="F56" i="11"/>
  <c r="E57" i="11"/>
  <c r="E58" i="11"/>
  <c r="E59" i="11"/>
  <c r="E60" i="11"/>
  <c r="F60" i="11"/>
  <c r="E61" i="11"/>
  <c r="E62" i="11"/>
  <c r="F62" i="11"/>
  <c r="E63" i="11"/>
  <c r="E64" i="11"/>
  <c r="E65" i="11"/>
  <c r="E66" i="11"/>
  <c r="F66" i="11"/>
  <c r="E67" i="11"/>
  <c r="E68" i="11"/>
  <c r="F68" i="11"/>
  <c r="E69" i="11"/>
  <c r="E70" i="11"/>
  <c r="E71" i="11"/>
  <c r="E72" i="11"/>
  <c r="F72" i="11"/>
  <c r="E73" i="11"/>
  <c r="E74" i="11"/>
  <c r="F74" i="11"/>
  <c r="E75" i="11"/>
  <c r="E76" i="11"/>
  <c r="E77" i="11"/>
  <c r="E78" i="11"/>
  <c r="F78" i="11"/>
  <c r="E79" i="11"/>
  <c r="E80" i="11"/>
  <c r="F80" i="11"/>
  <c r="E81" i="11"/>
  <c r="E82" i="11"/>
  <c r="E83" i="11"/>
  <c r="E84" i="11"/>
  <c r="F84" i="11"/>
  <c r="E85" i="11"/>
  <c r="E86" i="11"/>
  <c r="F86" i="11"/>
  <c r="E87" i="11"/>
  <c r="E88" i="11"/>
  <c r="E89" i="11"/>
  <c r="E90" i="11"/>
  <c r="F90" i="11"/>
  <c r="E91" i="11"/>
  <c r="E92" i="11"/>
  <c r="F92" i="11"/>
  <c r="E93" i="11"/>
  <c r="E94" i="11"/>
  <c r="E95" i="11"/>
  <c r="E96" i="11"/>
  <c r="F96" i="11"/>
  <c r="E97" i="11"/>
  <c r="E98" i="11"/>
  <c r="F98" i="11"/>
  <c r="E99" i="11"/>
  <c r="E100" i="11"/>
  <c r="E101" i="11"/>
  <c r="F101" i="11"/>
  <c r="F6" i="11"/>
  <c r="E6" i="11"/>
  <c r="D102" i="11"/>
  <c r="F11" i="11" s="1"/>
  <c r="C102" i="11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6" i="10"/>
  <c r="D102" i="10"/>
  <c r="F102" i="10" s="1"/>
  <c r="C102" i="10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6" i="9"/>
  <c r="D101" i="9"/>
  <c r="F101" i="9" s="1"/>
  <c r="C101" i="9"/>
  <c r="E7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6" i="12"/>
  <c r="E67" i="12"/>
  <c r="E68" i="12"/>
  <c r="E69" i="12"/>
  <c r="E70" i="12"/>
  <c r="E71" i="12"/>
  <c r="E72" i="12"/>
  <c r="E73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" i="12"/>
  <c r="D90" i="12"/>
  <c r="C90" i="12"/>
  <c r="E7" i="13"/>
  <c r="E8" i="13"/>
  <c r="E10" i="13"/>
  <c r="E11" i="13"/>
  <c r="E13" i="13"/>
  <c r="E14" i="13"/>
  <c r="E15" i="13"/>
  <c r="E16" i="13"/>
  <c r="E17" i="13"/>
  <c r="E18" i="13"/>
  <c r="E19" i="13"/>
  <c r="E20" i="13"/>
  <c r="E22" i="13"/>
  <c r="E23" i="13"/>
  <c r="E25" i="13"/>
  <c r="E26" i="13"/>
  <c r="E27" i="13"/>
  <c r="E28" i="13"/>
  <c r="E29" i="13"/>
  <c r="E30" i="13"/>
  <c r="E31" i="13"/>
  <c r="E32" i="13"/>
  <c r="E33" i="13"/>
  <c r="E34" i="13"/>
  <c r="E35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6" i="13"/>
  <c r="E67" i="13"/>
  <c r="E69" i="13"/>
  <c r="E71" i="13"/>
  <c r="E72" i="13"/>
  <c r="E6" i="13"/>
  <c r="D73" i="13"/>
  <c r="C73" i="13"/>
  <c r="E7" i="14"/>
  <c r="E8" i="14"/>
  <c r="E9" i="14"/>
  <c r="E10" i="14"/>
  <c r="E11" i="14"/>
  <c r="E12" i="14"/>
  <c r="E13" i="14"/>
  <c r="E14" i="14"/>
  <c r="E15" i="14"/>
  <c r="E16" i="14"/>
  <c r="E17" i="14"/>
  <c r="E18" i="14"/>
  <c r="E20" i="14"/>
  <c r="E21" i="14"/>
  <c r="E22" i="14"/>
  <c r="E23" i="14"/>
  <c r="E24" i="14"/>
  <c r="E26" i="14"/>
  <c r="E27" i="14"/>
  <c r="E28" i="14"/>
  <c r="E29" i="14"/>
  <c r="E30" i="14"/>
  <c r="E31" i="14"/>
  <c r="E32" i="14"/>
  <c r="E33" i="14"/>
  <c r="E35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4" i="14"/>
  <c r="E75" i="14"/>
  <c r="E76" i="14"/>
  <c r="E77" i="14"/>
  <c r="E78" i="14"/>
  <c r="E79" i="14"/>
  <c r="E80" i="14"/>
  <c r="E6" i="14"/>
  <c r="D81" i="14"/>
  <c r="C81" i="14"/>
  <c r="E7" i="20"/>
  <c r="E9" i="20"/>
  <c r="E6" i="20"/>
  <c r="E7" i="21"/>
  <c r="E9" i="21"/>
  <c r="E6" i="21"/>
  <c r="D9" i="20"/>
  <c r="C8" i="20"/>
  <c r="B8" i="20"/>
  <c r="D7" i="20"/>
  <c r="D6" i="20"/>
  <c r="D9" i="21"/>
  <c r="C8" i="21"/>
  <c r="E8" i="21" s="1"/>
  <c r="B8" i="21"/>
  <c r="D7" i="21"/>
  <c r="D6" i="21"/>
  <c r="F13" i="11" l="1"/>
  <c r="F97" i="11"/>
  <c r="F91" i="11"/>
  <c r="F85" i="11"/>
  <c r="F79" i="11"/>
  <c r="F73" i="11"/>
  <c r="F67" i="11"/>
  <c r="F61" i="11"/>
  <c r="F55" i="11"/>
  <c r="F49" i="11"/>
  <c r="F43" i="11"/>
  <c r="F37" i="11"/>
  <c r="F31" i="11"/>
  <c r="F25" i="11"/>
  <c r="F19" i="11"/>
  <c r="F12" i="11"/>
  <c r="F95" i="11"/>
  <c r="F89" i="11"/>
  <c r="F83" i="11"/>
  <c r="F77" i="11"/>
  <c r="F71" i="11"/>
  <c r="F65" i="11"/>
  <c r="F59" i="11"/>
  <c r="F53" i="11"/>
  <c r="F47" i="11"/>
  <c r="F41" i="11"/>
  <c r="F35" i="11"/>
  <c r="F29" i="11"/>
  <c r="F23" i="11"/>
  <c r="F100" i="11"/>
  <c r="F94" i="11"/>
  <c r="F88" i="11"/>
  <c r="F82" i="11"/>
  <c r="F76" i="11"/>
  <c r="F70" i="11"/>
  <c r="F64" i="11"/>
  <c r="F58" i="11"/>
  <c r="F52" i="11"/>
  <c r="F46" i="11"/>
  <c r="F40" i="11"/>
  <c r="F34" i="11"/>
  <c r="F28" i="11"/>
  <c r="F22" i="11"/>
  <c r="F99" i="11"/>
  <c r="F93" i="11"/>
  <c r="F87" i="11"/>
  <c r="F81" i="11"/>
  <c r="F75" i="11"/>
  <c r="F69" i="11"/>
  <c r="F63" i="11"/>
  <c r="F57" i="11"/>
  <c r="F51" i="11"/>
  <c r="F45" i="11"/>
  <c r="F39" i="11"/>
  <c r="F33" i="11"/>
  <c r="F27" i="11"/>
  <c r="F21" i="11"/>
  <c r="F17" i="11"/>
  <c r="F10" i="11"/>
  <c r="F9" i="11"/>
  <c r="F8" i="11"/>
  <c r="F7" i="11"/>
  <c r="E102" i="11"/>
  <c r="F102" i="11"/>
  <c r="F24" i="13"/>
  <c r="F6" i="10"/>
  <c r="F100" i="10"/>
  <c r="F98" i="10"/>
  <c r="F96" i="10"/>
  <c r="F94" i="10"/>
  <c r="F92" i="10"/>
  <c r="F90" i="10"/>
  <c r="F88" i="10"/>
  <c r="F86" i="10"/>
  <c r="F84" i="10"/>
  <c r="F82" i="10"/>
  <c r="F80" i="10"/>
  <c r="F78" i="10"/>
  <c r="F76" i="10"/>
  <c r="F74" i="10"/>
  <c r="F72" i="10"/>
  <c r="F70" i="10"/>
  <c r="F68" i="10"/>
  <c r="F66" i="10"/>
  <c r="F64" i="10"/>
  <c r="F62" i="10"/>
  <c r="F60" i="10"/>
  <c r="F58" i="10"/>
  <c r="F56" i="10"/>
  <c r="F54" i="10"/>
  <c r="F52" i="10"/>
  <c r="F50" i="10"/>
  <c r="F48" i="10"/>
  <c r="F46" i="10"/>
  <c r="F44" i="10"/>
  <c r="F42" i="10"/>
  <c r="F40" i="10"/>
  <c r="F38" i="10"/>
  <c r="F36" i="10"/>
  <c r="F34" i="10"/>
  <c r="F32" i="10"/>
  <c r="F30" i="10"/>
  <c r="F28" i="10"/>
  <c r="F26" i="10"/>
  <c r="F24" i="10"/>
  <c r="F22" i="10"/>
  <c r="F20" i="10"/>
  <c r="F18" i="10"/>
  <c r="F16" i="10"/>
  <c r="F14" i="10"/>
  <c r="F12" i="10"/>
  <c r="F10" i="10"/>
  <c r="F8" i="10"/>
  <c r="E102" i="10"/>
  <c r="F101" i="10"/>
  <c r="F99" i="10"/>
  <c r="F97" i="10"/>
  <c r="F95" i="10"/>
  <c r="F93" i="10"/>
  <c r="F91" i="10"/>
  <c r="F89" i="10"/>
  <c r="F87" i="10"/>
  <c r="F85" i="10"/>
  <c r="F83" i="10"/>
  <c r="F81" i="10"/>
  <c r="F79" i="10"/>
  <c r="F77" i="10"/>
  <c r="F75" i="10"/>
  <c r="F73" i="10"/>
  <c r="F71" i="10"/>
  <c r="F69" i="10"/>
  <c r="F67" i="10"/>
  <c r="F65" i="10"/>
  <c r="F63" i="10"/>
  <c r="F61" i="10"/>
  <c r="F59" i="10"/>
  <c r="F57" i="10"/>
  <c r="F55" i="10"/>
  <c r="F53" i="10"/>
  <c r="F51" i="10"/>
  <c r="F49" i="10"/>
  <c r="F47" i="10"/>
  <c r="F45" i="10"/>
  <c r="F43" i="10"/>
  <c r="F41" i="10"/>
  <c r="F39" i="10"/>
  <c r="F37" i="10"/>
  <c r="F35" i="10"/>
  <c r="F33" i="10"/>
  <c r="F31" i="10"/>
  <c r="F29" i="10"/>
  <c r="F27" i="10"/>
  <c r="F25" i="10"/>
  <c r="F23" i="10"/>
  <c r="F21" i="10"/>
  <c r="F19" i="10"/>
  <c r="F17" i="10"/>
  <c r="F15" i="10"/>
  <c r="F13" i="10"/>
  <c r="F11" i="10"/>
  <c r="F9" i="10"/>
  <c r="F7" i="10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E101" i="9"/>
  <c r="F6" i="9"/>
  <c r="E73" i="13"/>
  <c r="F73" i="13"/>
  <c r="F7" i="13"/>
  <c r="F62" i="13"/>
  <c r="F72" i="13"/>
  <c r="F8" i="13"/>
  <c r="F12" i="13"/>
  <c r="F16" i="13"/>
  <c r="F20" i="13"/>
  <c r="F23" i="13"/>
  <c r="F29" i="13"/>
  <c r="F33" i="13"/>
  <c r="F38" i="13"/>
  <c r="F42" i="13"/>
  <c r="F46" i="13"/>
  <c r="F50" i="13"/>
  <c r="F57" i="13"/>
  <c r="F60" i="13"/>
  <c r="F64" i="13"/>
  <c r="F69" i="13"/>
  <c r="F6" i="13"/>
  <c r="F10" i="13"/>
  <c r="F15" i="13"/>
  <c r="F19" i="13"/>
  <c r="F26" i="13"/>
  <c r="F30" i="13"/>
  <c r="F34" i="13"/>
  <c r="F37" i="13"/>
  <c r="F41" i="13"/>
  <c r="F45" i="13"/>
  <c r="F48" i="13"/>
  <c r="F52" i="13"/>
  <c r="F55" i="13"/>
  <c r="F59" i="13"/>
  <c r="F63" i="13"/>
  <c r="F67" i="13"/>
  <c r="F71" i="13"/>
  <c r="F9" i="13"/>
  <c r="F14" i="13"/>
  <c r="F18" i="13"/>
  <c r="F22" i="13"/>
  <c r="F27" i="13"/>
  <c r="F32" i="13"/>
  <c r="F36" i="13"/>
  <c r="F40" i="13"/>
  <c r="F44" i="13"/>
  <c r="F49" i="13"/>
  <c r="F54" i="13"/>
  <c r="F58" i="13"/>
  <c r="F61" i="13"/>
  <c r="F66" i="13"/>
  <c r="F70" i="13"/>
  <c r="F11" i="13"/>
  <c r="F13" i="13"/>
  <c r="F17" i="13"/>
  <c r="F21" i="13"/>
  <c r="F25" i="13"/>
  <c r="F28" i="13"/>
  <c r="F31" i="13"/>
  <c r="F35" i="13"/>
  <c r="F39" i="13"/>
  <c r="F43" i="13"/>
  <c r="F47" i="13"/>
  <c r="F51" i="13"/>
  <c r="F53" i="13"/>
  <c r="F56" i="13"/>
  <c r="F65" i="13"/>
  <c r="F68" i="13"/>
  <c r="F90" i="12"/>
  <c r="E90" i="12"/>
  <c r="F8" i="12"/>
  <c r="F9" i="12"/>
  <c r="F10" i="12"/>
  <c r="F13" i="12"/>
  <c r="F14" i="12"/>
  <c r="F18" i="12"/>
  <c r="F28" i="12"/>
  <c r="F31" i="12"/>
  <c r="F32" i="12"/>
  <c r="F33" i="12"/>
  <c r="F35" i="12"/>
  <c r="F41" i="12"/>
  <c r="F46" i="12"/>
  <c r="F49" i="12"/>
  <c r="F53" i="12"/>
  <c r="F59" i="12"/>
  <c r="F60" i="12"/>
  <c r="F76" i="12"/>
  <c r="F77" i="12"/>
  <c r="F85" i="12"/>
  <c r="F7" i="12"/>
  <c r="F11" i="12"/>
  <c r="F15" i="12"/>
  <c r="F16" i="12"/>
  <c r="F17" i="12"/>
  <c r="F21" i="12"/>
  <c r="F22" i="12"/>
  <c r="F23" i="12"/>
  <c r="F24" i="12"/>
  <c r="F25" i="12"/>
  <c r="F27" i="12"/>
  <c r="F36" i="12"/>
  <c r="F37" i="12"/>
  <c r="F39" i="12"/>
  <c r="F42" i="12"/>
  <c r="F55" i="12"/>
  <c r="F65" i="12"/>
  <c r="F67" i="12"/>
  <c r="F78" i="12"/>
  <c r="F80" i="12"/>
  <c r="F84" i="12"/>
  <c r="F86" i="12"/>
  <c r="F19" i="12"/>
  <c r="F12" i="12"/>
  <c r="F20" i="12"/>
  <c r="F26" i="12"/>
  <c r="F30" i="12"/>
  <c r="F40" i="12"/>
  <c r="F43" i="12"/>
  <c r="F47" i="12"/>
  <c r="F51" i="12"/>
  <c r="F54" i="12"/>
  <c r="F57" i="12"/>
  <c r="F61" i="12"/>
  <c r="F66" i="12"/>
  <c r="F73" i="12"/>
  <c r="F75" i="12"/>
  <c r="F89" i="12"/>
  <c r="F29" i="12"/>
  <c r="F38" i="12"/>
  <c r="F45" i="12"/>
  <c r="F48" i="12"/>
  <c r="F50" i="12"/>
  <c r="F52" i="12"/>
  <c r="F62" i="12"/>
  <c r="F64" i="12"/>
  <c r="F68" i="12"/>
  <c r="F70" i="12"/>
  <c r="F72" i="12"/>
  <c r="F74" i="12"/>
  <c r="F79" i="12"/>
  <c r="F81" i="12"/>
  <c r="F88" i="12"/>
  <c r="F34" i="12"/>
  <c r="F44" i="12"/>
  <c r="F56" i="12"/>
  <c r="F58" i="12"/>
  <c r="F63" i="12"/>
  <c r="F69" i="12"/>
  <c r="F71" i="12"/>
  <c r="F82" i="12"/>
  <c r="F83" i="12"/>
  <c r="F87" i="12"/>
  <c r="F6" i="12"/>
  <c r="E81" i="14"/>
  <c r="F39" i="14"/>
  <c r="F43" i="14"/>
  <c r="F46" i="14"/>
  <c r="F49" i="14"/>
  <c r="F53" i="14"/>
  <c r="F56" i="14"/>
  <c r="F60" i="14"/>
  <c r="F63" i="14"/>
  <c r="F65" i="14"/>
  <c r="F68" i="14"/>
  <c r="F74" i="14"/>
  <c r="F77" i="14"/>
  <c r="F6" i="14"/>
  <c r="F81" i="14"/>
  <c r="F38" i="14"/>
  <c r="F42" i="14"/>
  <c r="F44" i="14"/>
  <c r="F47" i="14"/>
  <c r="F50" i="14"/>
  <c r="F52" i="14"/>
  <c r="F55" i="14"/>
  <c r="F58" i="14"/>
  <c r="F61" i="14"/>
  <c r="F64" i="14"/>
  <c r="F69" i="14"/>
  <c r="F71" i="14"/>
  <c r="F75" i="14"/>
  <c r="F79" i="14"/>
  <c r="F37" i="14"/>
  <c r="F41" i="14"/>
  <c r="F45" i="14"/>
  <c r="F48" i="14"/>
  <c r="F51" i="14"/>
  <c r="F54" i="14"/>
  <c r="F57" i="14"/>
  <c r="F59" i="14"/>
  <c r="F62" i="14"/>
  <c r="F67" i="14"/>
  <c r="F70" i="14"/>
  <c r="F72" i="14"/>
  <c r="F76" i="14"/>
  <c r="F80" i="14"/>
  <c r="F40" i="14"/>
  <c r="F66" i="14"/>
  <c r="F73" i="14"/>
  <c r="F78" i="14"/>
  <c r="F9" i="14"/>
  <c r="F7" i="14"/>
  <c r="F13" i="14"/>
  <c r="F17" i="14"/>
  <c r="F22" i="14"/>
  <c r="F27" i="14"/>
  <c r="F30" i="14"/>
  <c r="F33" i="14"/>
  <c r="F11" i="14"/>
  <c r="F12" i="14"/>
  <c r="F16" i="14"/>
  <c r="F18" i="14"/>
  <c r="F21" i="14"/>
  <c r="F24" i="14"/>
  <c r="F28" i="14"/>
  <c r="F32" i="14"/>
  <c r="F35" i="14"/>
  <c r="F8" i="14"/>
  <c r="F15" i="14"/>
  <c r="F20" i="14"/>
  <c r="F25" i="14"/>
  <c r="F29" i="14"/>
  <c r="F34" i="14"/>
  <c r="F10" i="14"/>
  <c r="F14" i="14"/>
  <c r="F19" i="14"/>
  <c r="F23" i="14"/>
  <c r="F26" i="14"/>
  <c r="F31" i="14"/>
  <c r="F36" i="14"/>
  <c r="D8" i="20"/>
  <c r="E8" i="20"/>
  <c r="D8" i="21"/>
  <c r="D11" i="8"/>
  <c r="O46" i="1"/>
  <c r="Q46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7" i="1"/>
  <c r="P7" i="1"/>
  <c r="D61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33" i="2"/>
  <c r="I46" i="1"/>
  <c r="G46" i="1"/>
  <c r="P46" i="1" l="1"/>
  <c r="J33" i="1"/>
  <c r="J15" i="1"/>
  <c r="J10" i="1"/>
  <c r="C20" i="3"/>
  <c r="F13" i="2"/>
  <c r="F8" i="2"/>
  <c r="F9" i="2"/>
  <c r="F10" i="2"/>
  <c r="F11" i="2"/>
  <c r="F12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F7" i="2"/>
  <c r="J8" i="1"/>
  <c r="J9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7" i="1"/>
  <c r="G8" i="8" l="1"/>
  <c r="E8" i="8"/>
  <c r="D8" i="8"/>
  <c r="G5" i="8"/>
  <c r="E5" i="8"/>
  <c r="D5" i="8"/>
  <c r="C6" i="8" s="1"/>
  <c r="C16" i="8"/>
  <c r="B16" i="8"/>
  <c r="C14" i="8"/>
  <c r="B14" i="8"/>
  <c r="G11" i="8"/>
  <c r="E11" i="8"/>
  <c r="E16" i="8" l="1"/>
  <c r="E14" i="8"/>
  <c r="B9" i="8"/>
  <c r="D16" i="8"/>
  <c r="B6" i="8"/>
  <c r="C9" i="8"/>
  <c r="B12" i="8"/>
  <c r="D14" i="8"/>
  <c r="C12" i="8"/>
  <c r="F33" i="2" l="1"/>
  <c r="C33" i="2"/>
  <c r="J46" i="1"/>
  <c r="E46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7" i="1"/>
  <c r="E48" i="3" l="1"/>
  <c r="E49" i="3"/>
  <c r="E50" i="3"/>
  <c r="E51" i="3"/>
  <c r="E52" i="3"/>
  <c r="E53" i="3"/>
  <c r="E54" i="3"/>
  <c r="E55" i="3"/>
  <c r="E56" i="3"/>
  <c r="E57" i="3"/>
  <c r="E58" i="3"/>
  <c r="E59" i="3"/>
  <c r="E60" i="3"/>
  <c r="E62" i="3"/>
  <c r="C61" i="3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4" i="2"/>
  <c r="F48" i="3" l="1"/>
  <c r="F49" i="3"/>
  <c r="F50" i="3"/>
  <c r="F51" i="3"/>
  <c r="F52" i="3"/>
  <c r="F53" i="3"/>
  <c r="F54" i="3"/>
  <c r="F55" i="3"/>
  <c r="F56" i="3"/>
  <c r="F57" i="3"/>
  <c r="F58" i="3"/>
  <c r="F59" i="3"/>
  <c r="F60" i="3"/>
  <c r="F62" i="3"/>
  <c r="F47" i="3"/>
  <c r="F21" i="3"/>
  <c r="D20" i="3"/>
  <c r="F20" i="3" l="1"/>
  <c r="E20" i="3"/>
  <c r="G33" i="2"/>
  <c r="K46" i="1" l="1"/>
  <c r="E47" i="3" l="1"/>
  <c r="E21" i="3"/>
  <c r="F61" i="3" l="1"/>
  <c r="E61" i="3"/>
</calcChain>
</file>

<file path=xl/sharedStrings.xml><?xml version="1.0" encoding="utf-8"?>
<sst xmlns="http://schemas.openxmlformats.org/spreadsheetml/2006/main" count="1437" uniqueCount="385">
  <si>
    <t>S.N</t>
  </si>
  <si>
    <t>Commodities</t>
  </si>
  <si>
    <t>Unit</t>
  </si>
  <si>
    <t>Quantity</t>
  </si>
  <si>
    <t>Value</t>
  </si>
  <si>
    <t>Soyabean oil</t>
  </si>
  <si>
    <t>Palm oil</t>
  </si>
  <si>
    <t>Woolen Carpet</t>
  </si>
  <si>
    <t>Sq.Mtr.</t>
  </si>
  <si>
    <t>Jute and Jute Products</t>
  </si>
  <si>
    <t>Readymade Garments</t>
  </si>
  <si>
    <t>Pcs.</t>
  </si>
  <si>
    <t>Juices</t>
  </si>
  <si>
    <t>Cardamom</t>
  </si>
  <si>
    <t>Kg.</t>
  </si>
  <si>
    <t>Sunflower Oil</t>
  </si>
  <si>
    <t>Iron and Steel products</t>
  </si>
  <si>
    <t>Tea</t>
  </si>
  <si>
    <t>Woolen and Pashmina shawls</t>
  </si>
  <si>
    <t>Rosin and resin acid</t>
  </si>
  <si>
    <t>Noodles, pasta and like</t>
  </si>
  <si>
    <t>Nepalese paper and paper Products</t>
  </si>
  <si>
    <t>Medicinal Herbs</t>
  </si>
  <si>
    <t>Footwear</t>
  </si>
  <si>
    <t>Dentifrices (toothpaste)</t>
  </si>
  <si>
    <t>Essential Oils</t>
  </si>
  <si>
    <t>Handicrafts ( Painting, Sculpture and statuary)</t>
  </si>
  <si>
    <t>Ginger</t>
  </si>
  <si>
    <t>Cotton sacks and bags</t>
  </si>
  <si>
    <t>Lentils</t>
  </si>
  <si>
    <t>Gold Jewellery</t>
  </si>
  <si>
    <t>Hides &amp; Skins</t>
  </si>
  <si>
    <t>Copper and articles thereof</t>
  </si>
  <si>
    <t>Articles of silver jewellery</t>
  </si>
  <si>
    <t>Others</t>
  </si>
  <si>
    <t>Total</t>
  </si>
  <si>
    <t>Petroleum Products</t>
  </si>
  <si>
    <t>Iron &amp; Steel and products thereof</t>
  </si>
  <si>
    <t>Machinery and parts</t>
  </si>
  <si>
    <t>Transport Vehicles and parts thereof</t>
  </si>
  <si>
    <t>Cereals</t>
  </si>
  <si>
    <t>Electronic and Electrical Equipments</t>
  </si>
  <si>
    <t>Pharmaceutical products</t>
  </si>
  <si>
    <t>Telecommunication Equipment and parts</t>
  </si>
  <si>
    <t>Articles of apparel and clothing accessories</t>
  </si>
  <si>
    <t>Aircraft and parts thereof</t>
  </si>
  <si>
    <t>Fertilizers</t>
  </si>
  <si>
    <t>Polythene Granules</t>
  </si>
  <si>
    <t>Crude soyabean oil</t>
  </si>
  <si>
    <t>Crude palm Oil</t>
  </si>
  <si>
    <t>Gold</t>
  </si>
  <si>
    <t>Chemicals</t>
  </si>
  <si>
    <t>Aluminium and articles thereof</t>
  </si>
  <si>
    <t>Rubber and articles thereof</t>
  </si>
  <si>
    <t>Silver</t>
  </si>
  <si>
    <t>Cotton ( Yarn and Fabrics)</t>
  </si>
  <si>
    <t>Low erucic acid rape or colza seeds</t>
  </si>
  <si>
    <t>Zinc and articles thereof</t>
  </si>
  <si>
    <t>Wool, fine or coarse animal hair</t>
  </si>
  <si>
    <t>Crude sunflower oil</t>
  </si>
  <si>
    <t>Major Trading Partners of Nepal</t>
  </si>
  <si>
    <t>Exports</t>
  </si>
  <si>
    <t>In Billion Rs.</t>
  </si>
  <si>
    <t>Countries/Region</t>
  </si>
  <si>
    <t>Imports</t>
  </si>
  <si>
    <t>Total Exports</t>
  </si>
  <si>
    <t>Total Imports</t>
  </si>
  <si>
    <t>Total Trade</t>
  </si>
  <si>
    <t>Trade Deficit</t>
  </si>
  <si>
    <t>Export: Import Ratio</t>
  </si>
  <si>
    <t>1:</t>
  </si>
  <si>
    <t>Share % in Total Trade</t>
  </si>
  <si>
    <t>Dog or cat food</t>
  </si>
  <si>
    <t>Woolen Felt Products</t>
  </si>
  <si>
    <t>Plywood</t>
  </si>
  <si>
    <t>Broom grass (Amriso)</t>
  </si>
  <si>
    <t>Unwrought lead (excl refined and containi n  antimony)</t>
  </si>
  <si>
    <t>Stoppers, lids, caps and other closures of  plastics</t>
  </si>
  <si>
    <t>Fabrics</t>
  </si>
  <si>
    <t>Kattha</t>
  </si>
  <si>
    <t xml:space="preserve">Oil-cake </t>
  </si>
  <si>
    <t>Cement</t>
  </si>
  <si>
    <t>Cement Clinker</t>
  </si>
  <si>
    <t>Brans</t>
  </si>
  <si>
    <t>F.Y. 2081/82</t>
  </si>
  <si>
    <t xml:space="preserve">COMPARISON OF TOTAL EXPORTS OF SOME MAJOR COMMODITIES </t>
  </si>
  <si>
    <t>(Provisional)</t>
  </si>
  <si>
    <t xml:space="preserve">COMPARISON OF TOTAL IMPORTS OF SOME MAJOR COMMODITIES </t>
  </si>
  <si>
    <t>Grand Total</t>
  </si>
  <si>
    <t>(2024/25)</t>
  </si>
  <si>
    <t>Yarns</t>
  </si>
  <si>
    <t>Value in 000 Rs</t>
  </si>
  <si>
    <t>F.Y. 2082/83</t>
  </si>
  <si>
    <t>Annual</t>
  </si>
  <si>
    <t>(2025/26)</t>
  </si>
  <si>
    <t>Man-made fibres and Fabric ( Synthetic, Polyester etc)</t>
  </si>
  <si>
    <t>F.Y. 2081/82 (2024/25)</t>
  </si>
  <si>
    <t>F.Y. 2081/82  (2024/25)</t>
  </si>
  <si>
    <t>F.Y. 2082/83  (2025/26)</t>
  </si>
  <si>
    <t>Chapter</t>
  </si>
  <si>
    <t>Description</t>
  </si>
  <si>
    <t>Comparison of Nepal's Export to India</t>
  </si>
  <si>
    <t>Comparison of Nepal's Export to China PR</t>
  </si>
  <si>
    <t>Comparison of Nepal's Export to Other Countries</t>
  </si>
  <si>
    <t>Comparison of Nepal's Import from India</t>
  </si>
  <si>
    <t>Comparison of Nepal's Import from China PR</t>
  </si>
  <si>
    <t>Comparison of Nepal's Import from Other Countries</t>
  </si>
  <si>
    <t>Table No.</t>
  </si>
  <si>
    <t>Trade and Export Promotion Centre</t>
  </si>
  <si>
    <t>Pulchowk, Lalitpur</t>
  </si>
  <si>
    <t>A Glimpse of Nepal's Foreign Trade</t>
  </si>
  <si>
    <t>Contents</t>
  </si>
  <si>
    <t>Comparison of Nepal's Import ( Customs wise)</t>
  </si>
  <si>
    <t>Comparison of Nepal's Export ( Customs wise)</t>
  </si>
  <si>
    <t>Customs</t>
  </si>
  <si>
    <t>SN</t>
  </si>
  <si>
    <t>Exports of Some Major Commmodities</t>
  </si>
  <si>
    <t>Imports of Some Major Commmodities</t>
  </si>
  <si>
    <t xml:space="preserve">Provisional </t>
  </si>
  <si>
    <t>Provisional</t>
  </si>
  <si>
    <t>Foreign Trade Balance of Nepal</t>
  </si>
  <si>
    <t>India</t>
  </si>
  <si>
    <t>China</t>
  </si>
  <si>
    <t xml:space="preserve">* Export through Dryport Birgunj has been added to Birgunj Customs </t>
  </si>
  <si>
    <t xml:space="preserve">* Import through Dryport Birgunj has been added to Birgunj Customs </t>
  </si>
  <si>
    <t>Direction of Nepal's Foreign Trade</t>
  </si>
  <si>
    <t xml:space="preserve">Foreign Trade Balance of Nepal </t>
  </si>
  <si>
    <t>Direction of Nepal's Foreign Trade- Export</t>
  </si>
  <si>
    <t>Direction of Nepal's Foreign Trade- Import</t>
  </si>
  <si>
    <t>FY 2082/83 ( Shrawan-Baisakh)</t>
  </si>
  <si>
    <t>F.Y. 2080/81 (2023/24) Shrawan-Baisakh</t>
  </si>
  <si>
    <t>F.Y. 2081/82 (2024/25) Shrawan- Baisakh</t>
  </si>
  <si>
    <t>F.Y. 2082/83 (2025/26) Shrawan- Baisakh</t>
  </si>
  <si>
    <t xml:space="preserve">    F.Y. 2081/82        (Shrawan-Baisakh)</t>
  </si>
  <si>
    <t xml:space="preserve">    F.Y. 2082/83        (Shrawan-Baisakh)</t>
  </si>
  <si>
    <t xml:space="preserve">% Change in  FY 2082/83 ( Shrawan-Baisakh) in Comparison to  FY 2081/82 (Shrawan-Baisakh) </t>
  </si>
  <si>
    <t>% Share  in  F.Y. 2082/83 ( Shrawan-Baisakh)</t>
  </si>
  <si>
    <t>% Change in Value  in  F.Y. 2082/83  (Shrawan-Baisakh)</t>
  </si>
  <si>
    <t>% Share  in Value in F.Y. 2082/83 (Shrawan-Baisakh)</t>
  </si>
  <si>
    <t>F.Y. 2081/82 (Shrawan-Baisakh)</t>
  </si>
  <si>
    <t>F.Y. 2082/83 (Shrawan-Baisakh)</t>
  </si>
  <si>
    <t>% Share in  Value in F.Y. 2082/83 ( Shrawan-Baisakh)</t>
  </si>
  <si>
    <t>Shrawan-Baisakh</t>
  </si>
  <si>
    <t>% Share in FY 2082/83 (Shrawan-Baisakh)</t>
  </si>
  <si>
    <t>FY 2081/82 ( Shrawan-Baisakh)</t>
  </si>
  <si>
    <t>Percentage Change in Ten  Month of F.Y. 2081/82 compared to same period of the previous year</t>
  </si>
  <si>
    <t>Percentage Change in Ten  Month of F.Y. 2082/83 compared to same period of the previous year</t>
  </si>
  <si>
    <t>(First Ten Month- Provisional)</t>
  </si>
  <si>
    <t>DURING THE Ten MONTH OF THE F.Y. 2081/82 AND 2082/83</t>
  </si>
  <si>
    <t>(First Ten Month - Provisional)</t>
  </si>
  <si>
    <t>During the First Ten Month of the F.Y. 2081/82 and 2082/83</t>
  </si>
  <si>
    <t>United States</t>
  </si>
  <si>
    <t>Germany</t>
  </si>
  <si>
    <t>United Kingdom</t>
  </si>
  <si>
    <t>Japan</t>
  </si>
  <si>
    <t>France</t>
  </si>
  <si>
    <t>Australia</t>
  </si>
  <si>
    <t>United Arab Emirates</t>
  </si>
  <si>
    <t>Canada</t>
  </si>
  <si>
    <t>Italy</t>
  </si>
  <si>
    <t>Netherlands</t>
  </si>
  <si>
    <t>Turkey</t>
  </si>
  <si>
    <t>Denmark</t>
  </si>
  <si>
    <t>Argentina</t>
  </si>
  <si>
    <t>Indonesia</t>
  </si>
  <si>
    <t>Thailand</t>
  </si>
  <si>
    <t>Brazil</t>
  </si>
  <si>
    <t>Malaysia</t>
  </si>
  <si>
    <t>Hong Kong</t>
  </si>
  <si>
    <t>Ukraine</t>
  </si>
  <si>
    <t>Saudi Arabia</t>
  </si>
  <si>
    <t>01</t>
  </si>
  <si>
    <t>Animals; live</t>
  </si>
  <si>
    <t>04</t>
  </si>
  <si>
    <t>Dairy produce; birds' eggs; natural honey; edible products of animal origin, not elsewhere specified or included</t>
  </si>
  <si>
    <t>05</t>
  </si>
  <si>
    <t>Animal originated products; not elsewhere specified or included</t>
  </si>
  <si>
    <t>07</t>
  </si>
  <si>
    <t>Vegetables and certain roots and tubers; edible</t>
  </si>
  <si>
    <t>08</t>
  </si>
  <si>
    <t>Fruit and nuts, edible; peel of citrus fruit or melons</t>
  </si>
  <si>
    <t>09</t>
  </si>
  <si>
    <t>Coffee, tea, mate and spices</t>
  </si>
  <si>
    <t>10</t>
  </si>
  <si>
    <t>11</t>
  </si>
  <si>
    <t>Products of the milling industry; malt, starches, inulin, wheat gluten</t>
  </si>
  <si>
    <t>12</t>
  </si>
  <si>
    <t>Oil seeds and oleaginous fruits; miscellaneous grains, seeds and fruit, industrial or medicinal plants; straw and fodder</t>
  </si>
  <si>
    <t>13</t>
  </si>
  <si>
    <t>Lac; gums, resins and other vegetable saps and extracts</t>
  </si>
  <si>
    <t>14</t>
  </si>
  <si>
    <t>Vegetable plaiting materials; vegetable products not elsewhere specified or included</t>
  </si>
  <si>
    <t>15</t>
  </si>
  <si>
    <t>Animal or vegetable fats and oils and their cleavage products; prepared animal fats; animal or vegetable waxes</t>
  </si>
  <si>
    <t>17</t>
  </si>
  <si>
    <t>Sugars and sugar confectionery</t>
  </si>
  <si>
    <t>18</t>
  </si>
  <si>
    <t>Cocoa and cocoa preparations</t>
  </si>
  <si>
    <t>19</t>
  </si>
  <si>
    <t>Preparations of cereals, flour, starch or milk; pastrycooks' products</t>
  </si>
  <si>
    <t>20</t>
  </si>
  <si>
    <t>Preparations of vegetables, fruit, nuts or other parts of plants</t>
  </si>
  <si>
    <t>21</t>
  </si>
  <si>
    <t>Miscellaneous edible preparations</t>
  </si>
  <si>
    <t>22</t>
  </si>
  <si>
    <t>Beverages, spirits and vinegar</t>
  </si>
  <si>
    <t>23</t>
  </si>
  <si>
    <t>Food industries, residues and wastes thereof; prepared animal fodder</t>
  </si>
  <si>
    <t>24</t>
  </si>
  <si>
    <t>Tobacco and manufactured tobacco substitutes</t>
  </si>
  <si>
    <t>25</t>
  </si>
  <si>
    <t>Salt; sulphur; earths, stone; plastering materials, lime and cement</t>
  </si>
  <si>
    <t>26</t>
  </si>
  <si>
    <t>Ores, slag and ash</t>
  </si>
  <si>
    <t>27</t>
  </si>
  <si>
    <t>Mineral fuels, mineral oils and products of their distillation; bituminous substances; mineral waxes</t>
  </si>
  <si>
    <t>28</t>
  </si>
  <si>
    <t>Inorganic chemicals; organic and inorganic compounds of precious metals; of rare earth metals, of radio-active elements and of isotopes</t>
  </si>
  <si>
    <t>29</t>
  </si>
  <si>
    <t>Organic chemicals</t>
  </si>
  <si>
    <t>30</t>
  </si>
  <si>
    <t>32</t>
  </si>
  <si>
    <t>Tanning or dyeing extracts; tannins and their derivatives; dyes, pigments and other colouring matter; paints, varnishes; putty, other mastics; inks</t>
  </si>
  <si>
    <t>33</t>
  </si>
  <si>
    <t>Essential oils and resinoids; perfumery, cosmetic or toilet preparations</t>
  </si>
  <si>
    <t>34</t>
  </si>
  <si>
    <t>Soap, organic surface-active agents; washing, lubricating, polishing or scouring preparations; artificial or prepared waxes, candles and similar articles, modelling pastes, dental waxes and dental preparations with a basis of plaster</t>
  </si>
  <si>
    <t>35</t>
  </si>
  <si>
    <t>Albuminoidal substances; modified starches; glues; enzymes</t>
  </si>
  <si>
    <t>37</t>
  </si>
  <si>
    <t>Photographic or cinematographic goods</t>
  </si>
  <si>
    <t>38</t>
  </si>
  <si>
    <t>Chemical products n.e.c.</t>
  </si>
  <si>
    <t>39</t>
  </si>
  <si>
    <t>Plastics and articles thereof</t>
  </si>
  <si>
    <t>40</t>
  </si>
  <si>
    <t>41</t>
  </si>
  <si>
    <t>Raw hides and skins (other than furskins) and leather</t>
  </si>
  <si>
    <t>42</t>
  </si>
  <si>
    <t>Articles of leather; saddlery and harness; travel goods, handbags and similar containers; articles of animal gut (other than silk-worm gut)</t>
  </si>
  <si>
    <t>44</t>
  </si>
  <si>
    <t>Wood and articles of wood; wood charcoal</t>
  </si>
  <si>
    <t>46</t>
  </si>
  <si>
    <t>Manufactures of straw, esparto or other plaiting materials; basketware and wickerwork</t>
  </si>
  <si>
    <t>48</t>
  </si>
  <si>
    <t>Paper and paperboard; articles of paper pulp, of paper or paperboard</t>
  </si>
  <si>
    <t>49</t>
  </si>
  <si>
    <t>Printed books, newspapers, pictures and other products of the printing industry; manuscripts, typescripts and plans</t>
  </si>
  <si>
    <t>51</t>
  </si>
  <si>
    <t>Wool, fine or coarse animal hair; horsehair yarn and woven fabric</t>
  </si>
  <si>
    <t>52</t>
  </si>
  <si>
    <t>Cotton</t>
  </si>
  <si>
    <t>53</t>
  </si>
  <si>
    <t>Vegetable textile fibres; paper yarn and woven fabrics of paper yarn</t>
  </si>
  <si>
    <t>54</t>
  </si>
  <si>
    <t>Man-made filaments; strip and the like of man-made textile materials</t>
  </si>
  <si>
    <t>55</t>
  </si>
  <si>
    <t>Man-made staple fibres</t>
  </si>
  <si>
    <t>56</t>
  </si>
  <si>
    <t>Wadding, felt and nonwovens, special yarns; twine, cordage, ropes and cables and articles thereof</t>
  </si>
  <si>
    <t>57</t>
  </si>
  <si>
    <t>Carpets and other textile floor coverings</t>
  </si>
  <si>
    <t>61</t>
  </si>
  <si>
    <t>Apparel and clothing accessories; knitted or crocheted</t>
  </si>
  <si>
    <t>62</t>
  </si>
  <si>
    <t>Apparel and clothing accessories; not knitted or crocheted</t>
  </si>
  <si>
    <t>63</t>
  </si>
  <si>
    <t>Textiles, made up articles; sets; worn clothing and worn textile articles; rags</t>
  </si>
  <si>
    <t>64</t>
  </si>
  <si>
    <t>Footwear; gaiters and the like; parts of such articles</t>
  </si>
  <si>
    <t>65</t>
  </si>
  <si>
    <t>Headgear and parts thereof</t>
  </si>
  <si>
    <t>67</t>
  </si>
  <si>
    <t>Feathers and down, prepared; and articles made of feather or of down; artificial flowers; articles of human hair</t>
  </si>
  <si>
    <t>68</t>
  </si>
  <si>
    <t>Stone, plaster, cement, asbestos, mica or similar materials; articles thereof</t>
  </si>
  <si>
    <t>69</t>
  </si>
  <si>
    <t>Ceramic products</t>
  </si>
  <si>
    <t>70</t>
  </si>
  <si>
    <t>Glass and glassware</t>
  </si>
  <si>
    <t>71</t>
  </si>
  <si>
    <t>Natural, cultured pearls; precious, semi-precious stones; precious metals, metals clad with precious metal, and articles thereof; imitation jewellery; coin</t>
  </si>
  <si>
    <t>72</t>
  </si>
  <si>
    <t>Iron and steel</t>
  </si>
  <si>
    <t>73</t>
  </si>
  <si>
    <t>Iron or steel articles</t>
  </si>
  <si>
    <t>74</t>
  </si>
  <si>
    <t>76</t>
  </si>
  <si>
    <t>78</t>
  </si>
  <si>
    <t>Lead and articles thereof</t>
  </si>
  <si>
    <t>79</t>
  </si>
  <si>
    <t>82</t>
  </si>
  <si>
    <t>Tools, implements, cutlery, spoons and forks, of base metal; parts thereof, of base metal</t>
  </si>
  <si>
    <t>83</t>
  </si>
  <si>
    <t>Metal; miscellaneous products of base metal</t>
  </si>
  <si>
    <t>84</t>
  </si>
  <si>
    <t>boilers, machinery and mechanical appliances; parts thereof</t>
  </si>
  <si>
    <t>85</t>
  </si>
  <si>
    <t>Electrical machinery and equipment and parts thereof; sound recorders and reproducers; television image and sound recorders and reproducers, parts and accessories of such articles</t>
  </si>
  <si>
    <t>87</t>
  </si>
  <si>
    <t>Vehicles; other than railway or tramway rolling stock, and parts and accessories thereof</t>
  </si>
  <si>
    <t>88</t>
  </si>
  <si>
    <t>Aircraft, spacecraft and parts thereof</t>
  </si>
  <si>
    <t>90</t>
  </si>
  <si>
    <t>Optical, photographic, cinematographic, measuring, checking, medical or surgical instruments and apparatus; parts and accessories</t>
  </si>
  <si>
    <t>92</t>
  </si>
  <si>
    <t>Musical instruments; parts and accessories of such articles</t>
  </si>
  <si>
    <t>94</t>
  </si>
  <si>
    <t>Furniture; bedding, mattresses, mattress supports, cushions and similar stuffed furnishings; lamps and lighting fittings, n.e.c.; illuminated signs, illuminated name-plates and the like; prefabricated buildings</t>
  </si>
  <si>
    <t>95</t>
  </si>
  <si>
    <t>Toys, games and sports requisites; parts and accessories thereof</t>
  </si>
  <si>
    <t>96</t>
  </si>
  <si>
    <t>Miscellaneous manufactured articles</t>
  </si>
  <si>
    <t>97</t>
  </si>
  <si>
    <t>Works of art; collectors' pieces and antiques</t>
  </si>
  <si>
    <t>-</t>
  </si>
  <si>
    <t>58</t>
  </si>
  <si>
    <t>Fabrics; special woven fabrics, tufted textile fabrics, lace, tapestries, trimmings, embroidery</t>
  </si>
  <si>
    <t>59</t>
  </si>
  <si>
    <t>Textile fabrics; impregnated, coated, covered or laminated; textile articles of a kind suitable for industrial use</t>
  </si>
  <si>
    <t>60</t>
  </si>
  <si>
    <t>Fabrics; knitted or crocheted</t>
  </si>
  <si>
    <t>66</t>
  </si>
  <si>
    <t>Umbrellas, sun umbrellas, walking-sticks, seat sticks, whips, riding crops; and parts thereof</t>
  </si>
  <si>
    <t>75</t>
  </si>
  <si>
    <t>Nickel and articles thereof</t>
  </si>
  <si>
    <t>93</t>
  </si>
  <si>
    <t>Arms and ammunition; parts and accessories thereof</t>
  </si>
  <si>
    <t>02</t>
  </si>
  <si>
    <t>Meat and edible meat offal</t>
  </si>
  <si>
    <t>03</t>
  </si>
  <si>
    <t>Fish and crustaceans, molluscs and other aquatic invertebrates</t>
  </si>
  <si>
    <t>06</t>
  </si>
  <si>
    <t>Trees and other plants, live; bulbs, roots and the like; cut flowers and ornamental foliage</t>
  </si>
  <si>
    <t>16</t>
  </si>
  <si>
    <t>Meat, fish or crustaceans, molluscs or other aquatic invertebrates; preparations thereof</t>
  </si>
  <si>
    <t>43</t>
  </si>
  <si>
    <t>Furskins and artificial fur; manufactures thereof</t>
  </si>
  <si>
    <t>50</t>
  </si>
  <si>
    <t>Silk</t>
  </si>
  <si>
    <t>91</t>
  </si>
  <si>
    <t>Clocks and watches and parts thereof</t>
  </si>
  <si>
    <t>31</t>
  </si>
  <si>
    <t>36</t>
  </si>
  <si>
    <t>Explosives; pyrotechnic products; matches; pyrophoric alloys; certain combustible preparations</t>
  </si>
  <si>
    <t>45</t>
  </si>
  <si>
    <t>Cork and articles of cork</t>
  </si>
  <si>
    <t>47</t>
  </si>
  <si>
    <t>Pulp of wood or other fibrous cellulosic material; recovered (waste and scrap) paper or paperboard</t>
  </si>
  <si>
    <t>80</t>
  </si>
  <si>
    <t>Tin; articles thereof</t>
  </si>
  <si>
    <t>81</t>
  </si>
  <si>
    <t>Metals; n.e.c., cermets and articles thereof</t>
  </si>
  <si>
    <t>86</t>
  </si>
  <si>
    <t>Railway, tramway locomotives, rolling-stock and parts thereof; railway or tramway track fixtures and fittings and parts thereof; mechanical (including electro-mechanical) traffic signalling equipment of all kinds</t>
  </si>
  <si>
    <t>89</t>
  </si>
  <si>
    <t>Ships, boats and floating structures</t>
  </si>
  <si>
    <t>BHADRAPUR</t>
  </si>
  <si>
    <t>BHAIRAHAWA</t>
  </si>
  <si>
    <t>BIRATNAGAR</t>
  </si>
  <si>
    <t>BIRGUNJ</t>
  </si>
  <si>
    <t>CHOBHAR</t>
  </si>
  <si>
    <t>GAUR</t>
  </si>
  <si>
    <t>GAUTAM BUDDHA AIRPORT</t>
  </si>
  <si>
    <t>JALESHWOR</t>
  </si>
  <si>
    <t>KAILALI</t>
  </si>
  <si>
    <t>KANCHANPUR</t>
  </si>
  <si>
    <t>KRISHNANAGAR</t>
  </si>
  <si>
    <t>MECHI</t>
  </si>
  <si>
    <t>MUSTANG</t>
  </si>
  <si>
    <t>NEPALGUNJ</t>
  </si>
  <si>
    <t>PASHUPATINAGAR</t>
  </si>
  <si>
    <t>RASUWA</t>
  </si>
  <si>
    <t>SARLAHI</t>
  </si>
  <si>
    <t>SATI</t>
  </si>
  <si>
    <t>SIRAHA</t>
  </si>
  <si>
    <t>TI_AIRPORT</t>
  </si>
  <si>
    <t>TRIVENI</t>
  </si>
  <si>
    <t>JANAKPUR</t>
  </si>
  <si>
    <t>MAHESHPAUR</t>
  </si>
  <si>
    <t>RAJBIRAJ</t>
  </si>
  <si>
    <t>SUNSARI</t>
  </si>
  <si>
    <t>SUTHAULI</t>
  </si>
  <si>
    <t>TATOPANI</t>
  </si>
  <si>
    <t>THADHI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</si>
</sst>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00000000_);_(* \(#,##0.00000000000\);_(* &quot;-&quot;??_);_(@_)"/>
    <numFmt numFmtId="168" formatCode="_(* #,##0.000000000000_);_(* \(#,##0.000000000000\);_(* &quot;-&quot;??_);_(@_)"/>
    <numFmt numFmtId="169" formatCode="_(* #,##0.0000000000_);_(* \(#,##0.00000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411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0" fontId="0" fillId="0" borderId="0" xfId="0" applyAlignment="1">
      <alignment horizontal="left" vertical="top"/>
    </xf>
    <xf numFmtId="164" fontId="1" fillId="0" borderId="0" xfId="2" applyNumberFormat="1" applyFont="1" applyBorder="1" applyAlignment="1">
      <alignment vertical="top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3" fillId="0" borderId="0" xfId="0" applyFont="1"/>
    <xf numFmtId="164" fontId="13" fillId="0" borderId="0" xfId="1" applyNumberFormat="1" applyFont="1"/>
    <xf numFmtId="0" fontId="13" fillId="0" borderId="3" xfId="0" applyFont="1" applyBorder="1"/>
    <xf numFmtId="0" fontId="9" fillId="0" borderId="10" xfId="0" applyFont="1" applyBorder="1" applyAlignment="1">
      <alignment horizontal="right" vertical="top"/>
    </xf>
    <xf numFmtId="164" fontId="9" fillId="0" borderId="3" xfId="1" applyNumberFormat="1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3" fillId="0" borderId="6" xfId="0" applyFont="1" applyBorder="1"/>
    <xf numFmtId="0" fontId="13" fillId="0" borderId="9" xfId="0" applyFont="1" applyBorder="1"/>
    <xf numFmtId="0" fontId="13" fillId="0" borderId="5" xfId="0" applyFont="1" applyBorder="1"/>
    <xf numFmtId="0" fontId="9" fillId="0" borderId="3" xfId="0" applyFont="1" applyBorder="1" applyAlignment="1">
      <alignment horizontal="left"/>
    </xf>
    <xf numFmtId="43" fontId="4" fillId="0" borderId="2" xfId="0" applyNumberFormat="1" applyFont="1" applyBorder="1" applyAlignment="1">
      <alignment vertical="top"/>
    </xf>
    <xf numFmtId="43" fontId="4" fillId="0" borderId="3" xfId="0" applyNumberFormat="1" applyFont="1" applyBorder="1" applyAlignment="1">
      <alignment vertical="top"/>
    </xf>
    <xf numFmtId="0" fontId="16" fillId="0" borderId="8" xfId="0" applyFont="1" applyBorder="1"/>
    <xf numFmtId="0" fontId="9" fillId="0" borderId="8" xfId="0" applyFont="1" applyBorder="1" applyAlignment="1">
      <alignment vertical="top" wrapText="1"/>
    </xf>
    <xf numFmtId="164" fontId="7" fillId="0" borderId="0" xfId="1" applyNumberFormat="1" applyFont="1" applyBorder="1" applyAlignment="1"/>
    <xf numFmtId="164" fontId="7" fillId="0" borderId="0" xfId="1" applyNumberFormat="1" applyFont="1" applyBorder="1" applyAlignment="1">
      <alignment horizontal="left"/>
    </xf>
    <xf numFmtId="164" fontId="1" fillId="0" borderId="0" xfId="1" applyNumberFormat="1" applyFont="1" applyBorder="1"/>
    <xf numFmtId="0" fontId="11" fillId="0" borderId="0" xfId="0" applyFont="1" applyAlignment="1">
      <alignment vertical="top"/>
    </xf>
    <xf numFmtId="164" fontId="11" fillId="0" borderId="0" xfId="1" applyNumberFormat="1" applyFont="1" applyFill="1" applyBorder="1" applyAlignment="1">
      <alignment vertical="top"/>
    </xf>
    <xf numFmtId="0" fontId="14" fillId="0" borderId="0" xfId="0" applyFont="1" applyAlignment="1">
      <alignment vertical="top"/>
    </xf>
    <xf numFmtId="43" fontId="11" fillId="0" borderId="0" xfId="1" applyFont="1" applyFill="1" applyBorder="1" applyAlignment="1">
      <alignment vertical="top"/>
    </xf>
    <xf numFmtId="164" fontId="0" fillId="0" borderId="8" xfId="1" applyNumberFormat="1" applyFont="1" applyBorder="1" applyAlignment="1"/>
    <xf numFmtId="164" fontId="3" fillId="0" borderId="3" xfId="1" applyNumberFormat="1" applyFont="1" applyBorder="1" applyAlignment="1">
      <alignment vertical="top"/>
    </xf>
    <xf numFmtId="164" fontId="3" fillId="0" borderId="8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center"/>
    </xf>
    <xf numFmtId="0" fontId="13" fillId="0" borderId="4" xfId="0" applyFont="1" applyBorder="1"/>
    <xf numFmtId="43" fontId="1" fillId="0" borderId="0" xfId="1" applyFont="1" applyBorder="1" applyAlignment="1">
      <alignment vertical="top"/>
    </xf>
    <xf numFmtId="2" fontId="12" fillId="0" borderId="0" xfId="0" applyNumberFormat="1" applyFont="1"/>
    <xf numFmtId="43" fontId="4" fillId="0" borderId="0" xfId="1" applyFont="1" applyBorder="1" applyAlignment="1">
      <alignment vertical="top"/>
    </xf>
    <xf numFmtId="43" fontId="17" fillId="0" borderId="3" xfId="1" applyFont="1" applyBorder="1"/>
    <xf numFmtId="20" fontId="9" fillId="0" borderId="2" xfId="0" quotePrefix="1" applyNumberFormat="1" applyFont="1" applyBorder="1" applyAlignment="1">
      <alignment horizontal="right"/>
    </xf>
    <xf numFmtId="0" fontId="13" fillId="0" borderId="8" xfId="0" applyFont="1" applyBorder="1"/>
    <xf numFmtId="0" fontId="13" fillId="0" borderId="11" xfId="0" applyFont="1" applyBorder="1"/>
    <xf numFmtId="20" fontId="9" fillId="0" borderId="0" xfId="0" quotePrefix="1" applyNumberFormat="1" applyFont="1" applyAlignment="1">
      <alignment horizontal="right"/>
    </xf>
    <xf numFmtId="0" fontId="9" fillId="0" borderId="6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64" fontId="6" fillId="0" borderId="10" xfId="1" applyNumberFormat="1" applyFont="1" applyBorder="1" applyAlignment="1">
      <alignment horizontal="center" vertical="center"/>
    </xf>
    <xf numFmtId="164" fontId="2" fillId="0" borderId="15" xfId="1" applyNumberFormat="1" applyFont="1" applyFill="1" applyBorder="1" applyAlignment="1">
      <alignment vertical="top"/>
    </xf>
    <xf numFmtId="164" fontId="21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Border="1" applyAlignment="1" applyProtection="1"/>
    <xf numFmtId="164" fontId="9" fillId="0" borderId="0" xfId="1" applyNumberFormat="1" applyFont="1" applyBorder="1" applyAlignment="1">
      <alignment horizontal="right"/>
    </xf>
    <xf numFmtId="2" fontId="11" fillId="0" borderId="0" xfId="1" applyNumberFormat="1" applyFont="1"/>
    <xf numFmtId="164" fontId="9" fillId="0" borderId="3" xfId="1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1" applyNumberFormat="1" applyFont="1" applyBorder="1"/>
    <xf numFmtId="2" fontId="0" fillId="0" borderId="0" xfId="1" applyNumberFormat="1" applyFont="1" applyBorder="1"/>
    <xf numFmtId="164" fontId="0" fillId="0" borderId="0" xfId="1" applyNumberFormat="1" applyFont="1"/>
    <xf numFmtId="2" fontId="0" fillId="0" borderId="0" xfId="1" applyNumberFormat="1" applyFont="1"/>
    <xf numFmtId="0" fontId="17" fillId="0" borderId="0" xfId="0" applyFont="1"/>
    <xf numFmtId="0" fontId="8" fillId="0" borderId="0" xfId="0" applyFont="1"/>
    <xf numFmtId="164" fontId="8" fillId="0" borderId="0" xfId="1" applyNumberFormat="1" applyFont="1" applyFill="1" applyBorder="1" applyAlignment="1" applyProtection="1"/>
    <xf numFmtId="164" fontId="4" fillId="0" borderId="0" xfId="1" applyNumberFormat="1" applyFont="1" applyBorder="1" applyAlignment="1">
      <alignment horizontal="right"/>
    </xf>
    <xf numFmtId="164" fontId="11" fillId="0" borderId="0" xfId="1" applyNumberFormat="1" applyFont="1"/>
    <xf numFmtId="164" fontId="9" fillId="0" borderId="8" xfId="1" quotePrefix="1" applyNumberFormat="1" applyFont="1" applyBorder="1" applyAlignment="1">
      <alignment horizontal="center" vertical="center"/>
    </xf>
    <xf numFmtId="43" fontId="1" fillId="0" borderId="3" xfId="1" applyFont="1" applyBorder="1"/>
    <xf numFmtId="43" fontId="1" fillId="0" borderId="8" xfId="1" applyFont="1" applyBorder="1"/>
    <xf numFmtId="43" fontId="2" fillId="0" borderId="12" xfId="1" applyFont="1" applyBorder="1"/>
    <xf numFmtId="2" fontId="18" fillId="0" borderId="3" xfId="1" applyNumberFormat="1" applyFont="1" applyBorder="1"/>
    <xf numFmtId="2" fontId="18" fillId="0" borderId="8" xfId="1" applyNumberFormat="1" applyFont="1" applyBorder="1"/>
    <xf numFmtId="164" fontId="2" fillId="0" borderId="13" xfId="1" applyNumberFormat="1" applyFont="1" applyFill="1" applyBorder="1" applyAlignment="1">
      <alignment vertical="top"/>
    </xf>
    <xf numFmtId="164" fontId="6" fillId="0" borderId="3" xfId="1" applyNumberFormat="1" applyFont="1" applyBorder="1" applyAlignment="1">
      <alignment horizontal="center" vertical="center"/>
    </xf>
    <xf numFmtId="165" fontId="21" fillId="0" borderId="0" xfId="1" applyNumberFormat="1" applyFont="1" applyBorder="1" applyAlignment="1">
      <alignment horizontal="center" vertical="top"/>
    </xf>
    <xf numFmtId="165" fontId="0" fillId="0" borderId="0" xfId="0" applyNumberFormat="1" applyAlignment="1">
      <alignment vertical="top"/>
    </xf>
    <xf numFmtId="43" fontId="11" fillId="0" borderId="8" xfId="1" applyFont="1" applyBorder="1"/>
    <xf numFmtId="0" fontId="9" fillId="0" borderId="6" xfId="0" applyFont="1" applyBorder="1" applyAlignment="1">
      <alignment horizontal="left" vertical="top"/>
    </xf>
    <xf numFmtId="0" fontId="18" fillId="0" borderId="8" xfId="0" applyFont="1" applyBorder="1"/>
    <xf numFmtId="0" fontId="18" fillId="0" borderId="8" xfId="0" applyFont="1" applyBorder="1" applyAlignment="1">
      <alignment horizontal="right"/>
    </xf>
    <xf numFmtId="43" fontId="11" fillId="0" borderId="3" xfId="1" applyFont="1" applyBorder="1"/>
    <xf numFmtId="0" fontId="9" fillId="0" borderId="4" xfId="0" applyFont="1" applyBorder="1" applyAlignment="1">
      <alignment horizontal="center" vertical="top"/>
    </xf>
    <xf numFmtId="164" fontId="19" fillId="0" borderId="0" xfId="1" applyNumberFormat="1" applyFont="1" applyBorder="1" applyAlignment="1">
      <alignment horizontal="center" vertical="top"/>
    </xf>
    <xf numFmtId="43" fontId="12" fillId="0" borderId="0" xfId="1" applyFont="1"/>
    <xf numFmtId="0" fontId="4" fillId="0" borderId="8" xfId="0" applyFont="1" applyBorder="1" applyAlignment="1">
      <alignment horizontal="center" vertical="top"/>
    </xf>
    <xf numFmtId="0" fontId="4" fillId="0" borderId="11" xfId="0" applyFont="1" applyBorder="1" applyAlignment="1">
      <alignment horizontal="centerContinuous" vertical="top"/>
    </xf>
    <xf numFmtId="0" fontId="0" fillId="0" borderId="0" xfId="0" applyAlignment="1">
      <alignment horizontal="center" vertical="top"/>
    </xf>
    <xf numFmtId="164" fontId="4" fillId="0" borderId="7" xfId="2" applyNumberFormat="1" applyFon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164" fontId="4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66" fontId="11" fillId="0" borderId="0" xfId="1" applyNumberFormat="1" applyFont="1" applyFill="1" applyBorder="1" applyAlignment="1"/>
    <xf numFmtId="43" fontId="18" fillId="0" borderId="6" xfId="1" applyFont="1" applyBorder="1"/>
    <xf numFmtId="43" fontId="12" fillId="0" borderId="0" xfId="0" applyNumberFormat="1" applyFont="1"/>
    <xf numFmtId="0" fontId="22" fillId="0" borderId="3" xfId="0" applyFont="1" applyBorder="1" applyAlignment="1">
      <alignment horizontal="center" vertical="top"/>
    </xf>
    <xf numFmtId="0" fontId="22" fillId="0" borderId="8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164" fontId="1" fillId="0" borderId="11" xfId="1" applyNumberFormat="1" applyFont="1" applyBorder="1"/>
    <xf numFmtId="164" fontId="3" fillId="0" borderId="1" xfId="1" applyNumberFormat="1" applyFont="1" applyBorder="1" applyAlignment="1">
      <alignment horizontal="center" vertical="top"/>
    </xf>
    <xf numFmtId="164" fontId="3" fillId="0" borderId="7" xfId="1" applyNumberFormat="1" applyFont="1" applyBorder="1" applyAlignment="1">
      <alignment horizontal="center" vertical="top"/>
    </xf>
    <xf numFmtId="165" fontId="0" fillId="0" borderId="10" xfId="1" applyNumberFormat="1" applyFont="1" applyBorder="1" applyAlignment="1">
      <alignment vertical="top"/>
    </xf>
    <xf numFmtId="165" fontId="0" fillId="0" borderId="11" xfId="1" applyNumberFormat="1" applyFont="1" applyBorder="1" applyAlignment="1">
      <alignment vertical="top"/>
    </xf>
    <xf numFmtId="164" fontId="1" fillId="0" borderId="10" xfId="1" applyNumberFormat="1" applyFont="1" applyBorder="1" applyAlignment="1"/>
    <xf numFmtId="164" fontId="1" fillId="0" borderId="11" xfId="1" applyNumberFormat="1" applyFont="1" applyBorder="1" applyAlignment="1"/>
    <xf numFmtId="164" fontId="1" fillId="0" borderId="11" xfId="1" applyNumberFormat="1" applyFont="1" applyBorder="1" applyAlignment="1">
      <alignment vertical="top"/>
    </xf>
    <xf numFmtId="0" fontId="18" fillId="0" borderId="4" xfId="0" applyFont="1" applyBorder="1"/>
    <xf numFmtId="43" fontId="11" fillId="0" borderId="8" xfId="1" applyFont="1" applyBorder="1" applyAlignment="1">
      <alignment horizontal="right"/>
    </xf>
    <xf numFmtId="164" fontId="3" fillId="0" borderId="0" xfId="1" applyNumberFormat="1" applyFont="1" applyFill="1" applyBorder="1" applyAlignment="1">
      <alignment vertical="top"/>
    </xf>
    <xf numFmtId="0" fontId="3" fillId="0" borderId="7" xfId="0" applyFont="1" applyBorder="1" applyAlignment="1">
      <alignment vertical="top"/>
    </xf>
    <xf numFmtId="164" fontId="2" fillId="0" borderId="7" xfId="1" applyNumberFormat="1" applyFont="1" applyFill="1" applyBorder="1" applyAlignment="1">
      <alignment vertical="top"/>
    </xf>
    <xf numFmtId="164" fontId="0" fillId="0" borderId="7" xfId="1" applyNumberFormat="1" applyFont="1" applyFill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164" fontId="2" fillId="0" borderId="14" xfId="1" applyNumberFormat="1" applyFont="1" applyFill="1" applyBorder="1" applyAlignment="1">
      <alignment vertical="top"/>
    </xf>
    <xf numFmtId="164" fontId="19" fillId="0" borderId="8" xfId="1" applyNumberFormat="1" applyFont="1" applyBorder="1" applyAlignment="1">
      <alignment horizontal="center" vertical="top"/>
    </xf>
    <xf numFmtId="164" fontId="18" fillId="0" borderId="3" xfId="1" applyNumberFormat="1" applyFont="1" applyBorder="1" applyAlignment="1"/>
    <xf numFmtId="164" fontId="18" fillId="0" borderId="8" xfId="1" applyNumberFormat="1" applyFont="1" applyBorder="1" applyAlignment="1"/>
    <xf numFmtId="164" fontId="18" fillId="0" borderId="8" xfId="1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164" fontId="20" fillId="0" borderId="12" xfId="1" applyNumberFormat="1" applyFont="1" applyBorder="1"/>
    <xf numFmtId="43" fontId="11" fillId="0" borderId="0" xfId="1" applyFont="1"/>
    <xf numFmtId="2" fontId="0" fillId="0" borderId="0" xfId="1" applyNumberFormat="1" applyFont="1" applyAlignment="1">
      <alignment horizontal="right"/>
    </xf>
    <xf numFmtId="0" fontId="2" fillId="0" borderId="12" xfId="0" applyFont="1" applyBorder="1"/>
    <xf numFmtId="0" fontId="2" fillId="0" borderId="0" xfId="0" applyFont="1"/>
    <xf numFmtId="167" fontId="1" fillId="0" borderId="0" xfId="2" applyNumberFormat="1" applyFont="1" applyBorder="1" applyAlignment="1">
      <alignment vertical="top"/>
    </xf>
    <xf numFmtId="0" fontId="9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7" fillId="0" borderId="0" xfId="1" applyFont="1"/>
    <xf numFmtId="43" fontId="9" fillId="0" borderId="8" xfId="1" applyFont="1" applyBorder="1" applyAlignment="1">
      <alignment vertical="top"/>
    </xf>
    <xf numFmtId="43" fontId="9" fillId="0" borderId="11" xfId="1" applyFont="1" applyBorder="1" applyAlignment="1">
      <alignment vertical="top"/>
    </xf>
    <xf numFmtId="43" fontId="16" fillId="0" borderId="7" xfId="1" applyFont="1" applyBorder="1" applyAlignment="1">
      <alignment vertical="top"/>
    </xf>
    <xf numFmtId="43" fontId="16" fillId="0" borderId="8" xfId="1" applyFont="1" applyBorder="1" applyAlignment="1">
      <alignment vertical="top"/>
    </xf>
    <xf numFmtId="43" fontId="16" fillId="0" borderId="0" xfId="1" applyFont="1" applyBorder="1" applyAlignment="1">
      <alignment vertical="top"/>
    </xf>
    <xf numFmtId="2" fontId="9" fillId="0" borderId="10" xfId="0" applyNumberFormat="1" applyFont="1" applyBorder="1" applyAlignment="1">
      <alignment horizontal="left"/>
    </xf>
    <xf numFmtId="2" fontId="13" fillId="0" borderId="11" xfId="0" applyNumberFormat="1" applyFont="1" applyBorder="1"/>
    <xf numFmtId="2" fontId="13" fillId="0" borderId="9" xfId="0" applyNumberFormat="1" applyFont="1" applyBorder="1"/>
    <xf numFmtId="164" fontId="9" fillId="0" borderId="6" xfId="1" quotePrefix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1" applyNumberFormat="1" applyFont="1" applyAlignment="1">
      <alignment wrapText="1"/>
    </xf>
    <xf numFmtId="164" fontId="1" fillId="0" borderId="2" xfId="2" applyNumberFormat="1" applyFont="1" applyBorder="1" applyAlignment="1">
      <alignment vertical="top"/>
    </xf>
    <xf numFmtId="2" fontId="0" fillId="0" borderId="6" xfId="1" applyNumberFormat="1" applyFont="1" applyBorder="1" applyAlignment="1">
      <alignment vertical="top"/>
    </xf>
    <xf numFmtId="2" fontId="0" fillId="0" borderId="3" xfId="1" applyNumberFormat="1" applyFont="1" applyBorder="1" applyAlignment="1">
      <alignment vertical="top"/>
    </xf>
    <xf numFmtId="2" fontId="0" fillId="0" borderId="8" xfId="1" applyNumberFormat="1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43" fontId="0" fillId="0" borderId="0" xfId="1" applyFont="1"/>
    <xf numFmtId="43" fontId="0" fillId="0" borderId="0" xfId="0" applyNumberFormat="1"/>
    <xf numFmtId="2" fontId="0" fillId="0" borderId="0" xfId="0" applyNumberFormat="1" applyAlignment="1">
      <alignment horizontal="right" wrapText="1"/>
    </xf>
    <xf numFmtId="0" fontId="2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164" fontId="20" fillId="0" borderId="7" xfId="1" applyNumberFormat="1" applyFont="1" applyFill="1" applyBorder="1" applyAlignment="1">
      <alignment vertical="top"/>
    </xf>
    <xf numFmtId="164" fontId="20" fillId="0" borderId="14" xfId="1" applyNumberFormat="1" applyFont="1" applyFill="1" applyBorder="1" applyAlignment="1">
      <alignment vertical="top"/>
    </xf>
    <xf numFmtId="168" fontId="1" fillId="0" borderId="0" xfId="2" applyNumberFormat="1" applyFont="1" applyBorder="1" applyAlignment="1">
      <alignment vertical="top"/>
    </xf>
    <xf numFmtId="43" fontId="0" fillId="0" borderId="0" xfId="1" applyFont="1" applyAlignment="1">
      <alignment wrapText="1"/>
    </xf>
    <xf numFmtId="164" fontId="18" fillId="0" borderId="11" xfId="1" applyNumberFormat="1" applyFont="1" applyFill="1" applyBorder="1" applyAlignment="1">
      <alignment vertical="top"/>
    </xf>
    <xf numFmtId="164" fontId="18" fillId="0" borderId="14" xfId="1" applyNumberFormat="1" applyFont="1" applyFill="1" applyBorder="1" applyAlignment="1">
      <alignment vertical="top"/>
    </xf>
    <xf numFmtId="164" fontId="18" fillId="0" borderId="0" xfId="1" applyNumberFormat="1" applyFont="1" applyFill="1" applyBorder="1" applyAlignment="1">
      <alignment vertical="top"/>
    </xf>
    <xf numFmtId="164" fontId="20" fillId="0" borderId="0" xfId="1" applyNumberFormat="1" applyFont="1" applyFill="1" applyBorder="1" applyAlignment="1">
      <alignment vertical="top"/>
    </xf>
    <xf numFmtId="164" fontId="18" fillId="0" borderId="8" xfId="1" applyNumberFormat="1" applyFont="1" applyBorder="1" applyAlignment="1">
      <alignment vertical="top"/>
    </xf>
    <xf numFmtId="4" fontId="11" fillId="0" borderId="0" xfId="1" applyNumberFormat="1" applyFont="1" applyFill="1" applyBorder="1" applyAlignment="1">
      <alignment vertical="top"/>
    </xf>
    <xf numFmtId="0" fontId="4" fillId="0" borderId="14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43" fontId="2" fillId="0" borderId="6" xfId="1" applyFont="1" applyBorder="1"/>
    <xf numFmtId="2" fontId="2" fillId="0" borderId="12" xfId="1" applyNumberFormat="1" applyFont="1" applyBorder="1"/>
    <xf numFmtId="0" fontId="4" fillId="0" borderId="12" xfId="0" applyFont="1" applyBorder="1" applyAlignment="1">
      <alignment horizontal="center" vertical="top"/>
    </xf>
    <xf numFmtId="4" fontId="11" fillId="0" borderId="3" xfId="1" applyNumberFormat="1" applyFont="1" applyFill="1" applyBorder="1" applyAlignment="1">
      <alignment vertical="top"/>
    </xf>
    <xf numFmtId="4" fontId="11" fillId="0" borderId="8" xfId="1" applyNumberFormat="1" applyFont="1" applyFill="1" applyBorder="1" applyAlignment="1">
      <alignment vertical="top"/>
    </xf>
    <xf numFmtId="4" fontId="11" fillId="0" borderId="12" xfId="1" applyNumberFormat="1" applyFont="1" applyFill="1" applyBorder="1" applyAlignment="1">
      <alignment vertical="top"/>
    </xf>
    <xf numFmtId="2" fontId="0" fillId="0" borderId="12" xfId="0" applyNumberFormat="1" applyBorder="1" applyAlignment="1">
      <alignment horizontal="right" wrapText="1"/>
    </xf>
    <xf numFmtId="0" fontId="0" fillId="0" borderId="12" xfId="0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164" fontId="0" fillId="0" borderId="11" xfId="1" applyNumberFormat="1" applyFont="1" applyFill="1" applyBorder="1" applyAlignment="1">
      <alignment vertical="top"/>
    </xf>
    <xf numFmtId="164" fontId="18" fillId="0" borderId="1" xfId="1" applyNumberFormat="1" applyFont="1" applyFill="1" applyBorder="1" applyAlignment="1">
      <alignment vertical="top"/>
    </xf>
    <xf numFmtId="164" fontId="18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/>
    </xf>
    <xf numFmtId="2" fontId="0" fillId="0" borderId="8" xfId="1" applyNumberFormat="1" applyFont="1" applyFill="1" applyBorder="1" applyAlignment="1">
      <alignment vertical="top"/>
    </xf>
    <xf numFmtId="166" fontId="0" fillId="0" borderId="11" xfId="1" applyNumberFormat="1" applyFont="1" applyFill="1" applyBorder="1" applyAlignment="1">
      <alignment vertical="top"/>
    </xf>
    <xf numFmtId="164" fontId="18" fillId="0" borderId="7" xfId="1" applyNumberFormat="1" applyFont="1" applyFill="1" applyBorder="1" applyAlignment="1">
      <alignment vertical="top"/>
    </xf>
    <xf numFmtId="1" fontId="1" fillId="0" borderId="7" xfId="0" applyNumberFormat="1" applyFont="1" applyBorder="1" applyAlignment="1">
      <alignment vertical="top"/>
    </xf>
    <xf numFmtId="164" fontId="0" fillId="0" borderId="7" xfId="1" applyNumberFormat="1" applyFont="1" applyBorder="1" applyAlignment="1">
      <alignment vertical="top"/>
    </xf>
    <xf numFmtId="164" fontId="18" fillId="0" borderId="11" xfId="1" applyNumberFormat="1" applyFont="1" applyBorder="1" applyAlignment="1">
      <alignment vertical="top"/>
    </xf>
    <xf numFmtId="164" fontId="18" fillId="0" borderId="7" xfId="1" applyNumberFormat="1" applyFont="1" applyBorder="1" applyAlignment="1">
      <alignment vertical="top"/>
    </xf>
    <xf numFmtId="1" fontId="0" fillId="0" borderId="7" xfId="0" applyNumberFormat="1" applyBorder="1" applyAlignment="1">
      <alignment vertical="top"/>
    </xf>
    <xf numFmtId="164" fontId="22" fillId="0" borderId="7" xfId="1" applyNumberFormat="1" applyFont="1" applyFill="1" applyBorder="1" applyAlignment="1">
      <alignment vertical="top"/>
    </xf>
    <xf numFmtId="164" fontId="3" fillId="0" borderId="7" xfId="1" applyNumberFormat="1" applyFont="1" applyFill="1" applyBorder="1" applyAlignment="1">
      <alignment vertical="top"/>
    </xf>
    <xf numFmtId="164" fontId="22" fillId="0" borderId="0" xfId="1" applyNumberFormat="1" applyFont="1" applyFill="1" applyBorder="1" applyAlignment="1">
      <alignment vertical="top"/>
    </xf>
    <xf numFmtId="164" fontId="3" fillId="0" borderId="11" xfId="1" applyNumberFormat="1" applyFont="1" applyFill="1" applyBorder="1" applyAlignment="1">
      <alignment vertical="top"/>
    </xf>
    <xf numFmtId="164" fontId="20" fillId="0" borderId="13" xfId="1" applyNumberFormat="1" applyFont="1" applyFill="1" applyBorder="1" applyAlignment="1">
      <alignment vertical="top"/>
    </xf>
    <xf numFmtId="164" fontId="2" fillId="0" borderId="13" xfId="1" applyNumberFormat="1" applyFont="1" applyBorder="1" applyAlignment="1">
      <alignment vertical="top"/>
    </xf>
    <xf numFmtId="2" fontId="2" fillId="0" borderId="12" xfId="1" applyNumberFormat="1" applyFont="1" applyFill="1" applyBorder="1" applyAlignment="1">
      <alignment vertical="top"/>
    </xf>
    <xf numFmtId="166" fontId="2" fillId="0" borderId="13" xfId="1" applyNumberFormat="1" applyFont="1" applyFill="1" applyBorder="1" applyAlignment="1">
      <alignment vertical="top"/>
    </xf>
    <xf numFmtId="164" fontId="20" fillId="0" borderId="15" xfId="1" applyNumberFormat="1" applyFont="1" applyFill="1" applyBorder="1" applyAlignment="1">
      <alignment vertical="top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vertical="top" wrapText="1"/>
    </xf>
    <xf numFmtId="2" fontId="0" fillId="0" borderId="3" xfId="1" applyNumberFormat="1" applyFont="1" applyBorder="1" applyAlignment="1">
      <alignment horizontal="right" vertical="top"/>
    </xf>
    <xf numFmtId="43" fontId="0" fillId="0" borderId="10" xfId="1" applyFont="1" applyBorder="1" applyAlignment="1">
      <alignment vertical="top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0" xfId="1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17" fillId="0" borderId="12" xfId="0" applyFont="1" applyBorder="1"/>
    <xf numFmtId="43" fontId="2" fillId="0" borderId="0" xfId="1" applyFont="1" applyBorder="1"/>
    <xf numFmtId="2" fontId="2" fillId="0" borderId="0" xfId="1" applyNumberFormat="1" applyFont="1" applyBorder="1"/>
    <xf numFmtId="0" fontId="9" fillId="0" borderId="12" xfId="0" applyFont="1" applyBorder="1" applyAlignment="1">
      <alignment horizontal="left" vertical="top"/>
    </xf>
    <xf numFmtId="164" fontId="9" fillId="0" borderId="12" xfId="1" applyNumberFormat="1" applyFont="1" applyBorder="1" applyAlignment="1">
      <alignment horizontal="center" vertical="top" wrapText="1"/>
    </xf>
    <xf numFmtId="164" fontId="9" fillId="0" borderId="12" xfId="1" quotePrefix="1" applyNumberFormat="1" applyFont="1" applyBorder="1" applyAlignment="1">
      <alignment horizontal="center" vertical="center"/>
    </xf>
    <xf numFmtId="43" fontId="11" fillId="0" borderId="12" xfId="1" applyFont="1" applyBorder="1"/>
    <xf numFmtId="2" fontId="18" fillId="0" borderId="12" xfId="1" applyNumberFormat="1" applyFont="1" applyBorder="1"/>
    <xf numFmtId="0" fontId="18" fillId="0" borderId="12" xfId="0" applyFont="1" applyBorder="1"/>
    <xf numFmtId="43" fontId="18" fillId="0" borderId="12" xfId="1" applyFont="1" applyBorder="1"/>
    <xf numFmtId="164" fontId="21" fillId="0" borderId="7" xfId="1" applyNumberFormat="1" applyFont="1" applyBorder="1" applyAlignment="1">
      <alignment horizontal="center" vertical="top"/>
    </xf>
    <xf numFmtId="0" fontId="4" fillId="0" borderId="12" xfId="0" applyFont="1" applyBorder="1" applyAlignment="1">
      <alignment vertical="top"/>
    </xf>
    <xf numFmtId="164" fontId="8" fillId="0" borderId="8" xfId="1" applyNumberFormat="1" applyFont="1" applyFill="1" applyBorder="1" applyAlignment="1">
      <alignment vertical="top"/>
    </xf>
    <xf numFmtId="164" fontId="3" fillId="0" borderId="8" xfId="1" applyNumberFormat="1" applyFont="1" applyFill="1" applyBorder="1" applyAlignment="1">
      <alignment vertical="top"/>
    </xf>
    <xf numFmtId="164" fontId="0" fillId="0" borderId="8" xfId="1" applyNumberFormat="1" applyFont="1" applyFill="1" applyBorder="1" applyAlignment="1">
      <alignment vertical="top"/>
    </xf>
    <xf numFmtId="164" fontId="3" fillId="0" borderId="8" xfId="1" applyNumberFormat="1" applyFont="1" applyFill="1" applyBorder="1" applyAlignment="1">
      <alignment horizontal="left" vertical="top"/>
    </xf>
    <xf numFmtId="164" fontId="4" fillId="0" borderId="12" xfId="1" applyNumberFormat="1" applyFont="1" applyFill="1" applyBorder="1" applyAlignment="1">
      <alignment vertical="top"/>
    </xf>
    <xf numFmtId="2" fontId="11" fillId="0" borderId="0" xfId="1" applyNumberFormat="1" applyFont="1" applyFill="1" applyBorder="1" applyAlignment="1"/>
    <xf numFmtId="43" fontId="18" fillId="0" borderId="9" xfId="1" applyFont="1" applyBorder="1"/>
    <xf numFmtId="43" fontId="2" fillId="0" borderId="9" xfId="1" applyFont="1" applyBorder="1"/>
    <xf numFmtId="0" fontId="18" fillId="0" borderId="3" xfId="0" applyFon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18" fillId="0" borderId="9" xfId="0" applyFont="1" applyBorder="1"/>
    <xf numFmtId="0" fontId="4" fillId="0" borderId="9" xfId="0" applyFont="1" applyBorder="1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0" fillId="0" borderId="1" xfId="0" applyBorder="1"/>
    <xf numFmtId="43" fontId="11" fillId="0" borderId="2" xfId="1" applyFont="1" applyBorder="1"/>
    <xf numFmtId="0" fontId="0" fillId="0" borderId="7" xfId="0" applyBorder="1"/>
    <xf numFmtId="43" fontId="11" fillId="0" borderId="0" xfId="1" applyFont="1" applyBorder="1"/>
    <xf numFmtId="0" fontId="9" fillId="0" borderId="8" xfId="0" applyFont="1" applyBorder="1" applyAlignment="1">
      <alignment horizontal="left" vertical="top"/>
    </xf>
    <xf numFmtId="43" fontId="18" fillId="0" borderId="0" xfId="1" applyFont="1" applyBorder="1"/>
    <xf numFmtId="43" fontId="11" fillId="0" borderId="10" xfId="1" applyFont="1" applyBorder="1"/>
    <xf numFmtId="43" fontId="11" fillId="0" borderId="11" xfId="1" applyFont="1" applyBorder="1"/>
    <xf numFmtId="0" fontId="18" fillId="0" borderId="7" xfId="0" applyFont="1" applyBorder="1"/>
    <xf numFmtId="43" fontId="18" fillId="0" borderId="8" xfId="1" applyFont="1" applyBorder="1"/>
    <xf numFmtId="164" fontId="4" fillId="0" borderId="4" xfId="1" applyNumberFormat="1" applyFont="1" applyFill="1" applyBorder="1" applyAlignment="1">
      <alignment horizontal="right" vertical="top" wrapText="1"/>
    </xf>
    <xf numFmtId="164" fontId="4" fillId="0" borderId="9" xfId="1" applyNumberFormat="1" applyFont="1" applyFill="1" applyBorder="1" applyAlignment="1">
      <alignment horizontal="right" vertical="top" wrapText="1"/>
    </xf>
    <xf numFmtId="164" fontId="4" fillId="0" borderId="4" xfId="1" applyNumberFormat="1" applyFont="1" applyBorder="1" applyAlignment="1">
      <alignment horizontal="right" vertical="top" wrapText="1"/>
    </xf>
    <xf numFmtId="164" fontId="4" fillId="0" borderId="9" xfId="1" applyNumberFormat="1" applyFont="1" applyBorder="1" applyAlignment="1">
      <alignment horizontal="right" vertical="top" wrapText="1"/>
    </xf>
    <xf numFmtId="164" fontId="9" fillId="0" borderId="4" xfId="1" applyNumberFormat="1" applyFont="1" applyFill="1" applyBorder="1" applyAlignment="1">
      <alignment horizontal="right" vertical="top" wrapText="1"/>
    </xf>
    <xf numFmtId="164" fontId="9" fillId="0" borderId="9" xfId="1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0" fillId="0" borderId="3" xfId="1" applyNumberFormat="1" applyFont="1" applyBorder="1" applyAlignment="1">
      <alignment horizontal="right" vertical="top" wrapText="1"/>
    </xf>
    <xf numFmtId="164" fontId="0" fillId="0" borderId="3" xfId="1" applyNumberFormat="1" applyFont="1" applyBorder="1" applyAlignment="1">
      <alignment vertical="top" wrapText="1"/>
    </xf>
    <xf numFmtId="43" fontId="0" fillId="0" borderId="11" xfId="1" applyFont="1" applyBorder="1" applyAlignment="1">
      <alignment vertical="top"/>
    </xf>
    <xf numFmtId="43" fontId="0" fillId="0" borderId="9" xfId="1" applyFont="1" applyBorder="1" applyAlignment="1">
      <alignment vertical="top"/>
    </xf>
    <xf numFmtId="2" fontId="0" fillId="0" borderId="8" xfId="1" applyNumberFormat="1" applyFont="1" applyBorder="1" applyAlignment="1">
      <alignment horizontal="right" vertical="top"/>
    </xf>
    <xf numFmtId="164" fontId="0" fillId="0" borderId="1" xfId="1" applyNumberFormat="1" applyFont="1" applyBorder="1"/>
    <xf numFmtId="164" fontId="0" fillId="0" borderId="7" xfId="1" applyNumberFormat="1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164" fontId="2" fillId="0" borderId="14" xfId="1" applyNumberFormat="1" applyFont="1" applyBorder="1" applyAlignment="1">
      <alignment horizontal="right"/>
    </xf>
    <xf numFmtId="2" fontId="2" fillId="0" borderId="12" xfId="1" applyNumberFormat="1" applyFont="1" applyBorder="1" applyAlignment="1">
      <alignment horizontal="right" vertical="top"/>
    </xf>
    <xf numFmtId="43" fontId="2" fillId="0" borderId="13" xfId="1" applyFont="1" applyBorder="1" applyAlignment="1">
      <alignment vertical="top"/>
    </xf>
    <xf numFmtId="0" fontId="4" fillId="0" borderId="14" xfId="0" applyFont="1" applyBorder="1" applyAlignment="1">
      <alignment horizontal="left" vertical="top"/>
    </xf>
    <xf numFmtId="43" fontId="2" fillId="0" borderId="15" xfId="1" applyFont="1" applyBorder="1"/>
    <xf numFmtId="43" fontId="11" fillId="0" borderId="13" xfId="1" applyFont="1" applyBorder="1"/>
    <xf numFmtId="2" fontId="0" fillId="0" borderId="10" xfId="1" applyNumberFormat="1" applyFont="1" applyBorder="1" applyAlignment="1">
      <alignment horizontal="right" vertical="top"/>
    </xf>
    <xf numFmtId="2" fontId="0" fillId="0" borderId="11" xfId="1" applyNumberFormat="1" applyFont="1" applyBorder="1" applyAlignment="1">
      <alignment horizontal="right" vertical="top"/>
    </xf>
    <xf numFmtId="0" fontId="0" fillId="0" borderId="10" xfId="0" applyBorder="1"/>
    <xf numFmtId="0" fontId="0" fillId="0" borderId="11" xfId="0" applyBorder="1"/>
    <xf numFmtId="0" fontId="0" fillId="0" borderId="3" xfId="0" applyBorder="1"/>
    <xf numFmtId="0" fontId="0" fillId="0" borderId="8" xfId="0" applyBorder="1"/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wrapText="1"/>
    </xf>
    <xf numFmtId="164" fontId="2" fillId="0" borderId="13" xfId="1" applyNumberFormat="1" applyFont="1" applyBorder="1" applyAlignment="1">
      <alignment horizontal="right"/>
    </xf>
    <xf numFmtId="2" fontId="2" fillId="0" borderId="13" xfId="1" applyNumberFormat="1" applyFont="1" applyBorder="1" applyAlignment="1">
      <alignment horizontal="right" vertical="top"/>
    </xf>
    <xf numFmtId="2" fontId="0" fillId="0" borderId="10" xfId="0" applyNumberFormat="1" applyBorder="1" applyAlignment="1">
      <alignment horizontal="right" vertical="top"/>
    </xf>
    <xf numFmtId="2" fontId="0" fillId="0" borderId="11" xfId="0" applyNumberFormat="1" applyBorder="1" applyAlignment="1">
      <alignment horizontal="right" vertical="top"/>
    </xf>
    <xf numFmtId="2" fontId="0" fillId="0" borderId="9" xfId="0" applyNumberFormat="1" applyBorder="1" applyAlignment="1">
      <alignment horizontal="right" vertical="top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9" xfId="0" applyNumberFormat="1" applyBorder="1"/>
    <xf numFmtId="164" fontId="0" fillId="0" borderId="9" xfId="1" applyNumberFormat="1" applyFont="1" applyBorder="1"/>
    <xf numFmtId="0" fontId="0" fillId="0" borderId="9" xfId="0" applyBorder="1"/>
    <xf numFmtId="0" fontId="0" fillId="0" borderId="6" xfId="0" applyBorder="1"/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2" fontId="2" fillId="0" borderId="6" xfId="0" applyNumberFormat="1" applyFont="1" applyBorder="1" applyAlignment="1">
      <alignment horizontal="right" vertical="top"/>
    </xf>
    <xf numFmtId="43" fontId="2" fillId="0" borderId="6" xfId="1" applyFont="1" applyBorder="1" applyAlignment="1">
      <alignment vertical="top"/>
    </xf>
    <xf numFmtId="164" fontId="2" fillId="0" borderId="6" xfId="1" applyNumberFormat="1" applyFont="1" applyBorder="1" applyAlignment="1">
      <alignment vertical="top"/>
    </xf>
    <xf numFmtId="2" fontId="2" fillId="0" borderId="9" xfId="0" applyNumberFormat="1" applyFont="1" applyBorder="1" applyAlignment="1">
      <alignment vertical="top"/>
    </xf>
    <xf numFmtId="2" fontId="0" fillId="0" borderId="10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2" fontId="0" fillId="0" borderId="9" xfId="0" applyNumberFormat="1" applyBorder="1" applyAlignment="1">
      <alignment vertical="top"/>
    </xf>
    <xf numFmtId="0" fontId="2" fillId="0" borderId="6" xfId="0" applyFont="1" applyBorder="1" applyAlignment="1">
      <alignment vertical="top"/>
    </xf>
    <xf numFmtId="164" fontId="0" fillId="0" borderId="15" xfId="1" applyNumberFormat="1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164" fontId="0" fillId="0" borderId="3" xfId="1" applyNumberFormat="1" applyFont="1" applyBorder="1" applyAlignment="1">
      <alignment wrapText="1"/>
    </xf>
    <xf numFmtId="164" fontId="0" fillId="0" borderId="2" xfId="1" applyNumberFormat="1" applyFont="1" applyBorder="1"/>
    <xf numFmtId="43" fontId="0" fillId="0" borderId="10" xfId="1" applyFont="1" applyBorder="1"/>
    <xf numFmtId="43" fontId="0" fillId="0" borderId="11" xfId="1" applyFont="1" applyBorder="1"/>
    <xf numFmtId="4" fontId="0" fillId="0" borderId="10" xfId="1" applyNumberFormat="1" applyFont="1" applyBorder="1" applyAlignment="1">
      <alignment horizontal="right"/>
    </xf>
    <xf numFmtId="4" fontId="0" fillId="0" borderId="11" xfId="1" applyNumberFormat="1" applyFont="1" applyBorder="1" applyAlignment="1">
      <alignment horizontal="right"/>
    </xf>
    <xf numFmtId="164" fontId="2" fillId="0" borderId="13" xfId="1" applyNumberFormat="1" applyFont="1" applyBorder="1"/>
    <xf numFmtId="4" fontId="2" fillId="0" borderId="13" xfId="1" applyNumberFormat="1" applyFont="1" applyBorder="1" applyAlignment="1">
      <alignment horizontal="right"/>
    </xf>
    <xf numFmtId="43" fontId="2" fillId="0" borderId="13" xfId="1" applyFont="1" applyBorder="1"/>
    <xf numFmtId="0" fontId="0" fillId="0" borderId="3" xfId="0" applyBorder="1" applyAlignment="1">
      <alignment wrapText="1"/>
    </xf>
    <xf numFmtId="43" fontId="0" fillId="0" borderId="0" xfId="1" applyFont="1" applyBorder="1" applyAlignment="1">
      <alignment wrapText="1"/>
    </xf>
    <xf numFmtId="43" fontId="0" fillId="0" borderId="10" xfId="1" applyFont="1" applyBorder="1" applyAlignment="1">
      <alignment wrapText="1"/>
    </xf>
    <xf numFmtId="43" fontId="0" fillId="0" borderId="11" xfId="1" applyFont="1" applyBorder="1" applyAlignment="1">
      <alignment wrapText="1"/>
    </xf>
    <xf numFmtId="2" fontId="0" fillId="0" borderId="3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164" fontId="0" fillId="0" borderId="0" xfId="1" applyNumberFormat="1" applyFont="1" applyBorder="1" applyAlignment="1">
      <alignment wrapText="1"/>
    </xf>
    <xf numFmtId="0" fontId="0" fillId="0" borderId="13" xfId="0" applyBorder="1"/>
    <xf numFmtId="164" fontId="0" fillId="0" borderId="13" xfId="1" applyNumberFormat="1" applyFont="1" applyBorder="1"/>
    <xf numFmtId="43" fontId="0" fillId="0" borderId="13" xfId="1" applyFont="1" applyBorder="1" applyAlignment="1">
      <alignment wrapText="1"/>
    </xf>
    <xf numFmtId="169" fontId="11" fillId="0" borderId="0" xfId="1" applyNumberFormat="1" applyFont="1" applyFill="1" applyBorder="1" applyAlignment="1">
      <alignment vertical="top"/>
    </xf>
    <xf numFmtId="164" fontId="4" fillId="0" borderId="12" xfId="1" applyNumberFormat="1" applyFont="1" applyBorder="1" applyAlignment="1"/>
    <xf numFmtId="164" fontId="4" fillId="0" borderId="12" xfId="1" applyNumberFormat="1" applyFont="1" applyBorder="1" applyAlignment="1">
      <alignment vertical="top"/>
    </xf>
    <xf numFmtId="164" fontId="2" fillId="0" borderId="12" xfId="1" applyNumberFormat="1" applyFont="1" applyBorder="1"/>
    <xf numFmtId="164" fontId="2" fillId="0" borderId="12" xfId="1" applyNumberFormat="1" applyFont="1" applyBorder="1" applyAlignment="1">
      <alignment vertical="top"/>
    </xf>
    <xf numFmtId="2" fontId="2" fillId="0" borderId="6" xfId="1" applyNumberFormat="1" applyFont="1" applyBorder="1" applyAlignment="1">
      <alignment vertical="top"/>
    </xf>
    <xf numFmtId="165" fontId="2" fillId="0" borderId="12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3" fontId="11" fillId="0" borderId="0" xfId="0" applyNumberFormat="1" applyFont="1" applyAlignment="1">
      <alignment vertical="top"/>
    </xf>
    <xf numFmtId="43" fontId="11" fillId="0" borderId="0" xfId="0" applyNumberFormat="1" applyFont="1"/>
    <xf numFmtId="43" fontId="0" fillId="0" borderId="0" xfId="1" applyFont="1" applyAlignment="1">
      <alignment vertical="top"/>
    </xf>
    <xf numFmtId="0" fontId="1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2" fontId="10" fillId="0" borderId="3" xfId="1" applyNumberFormat="1" applyFont="1" applyBorder="1" applyAlignment="1">
      <alignment horizontal="center" vertical="top" wrapText="1"/>
    </xf>
    <xf numFmtId="2" fontId="10" fillId="0" borderId="8" xfId="1" applyNumberFormat="1" applyFont="1" applyBorder="1" applyAlignment="1">
      <alignment horizontal="center" vertical="top" wrapText="1"/>
    </xf>
    <xf numFmtId="165" fontId="14" fillId="0" borderId="3" xfId="0" applyNumberFormat="1" applyFont="1" applyBorder="1" applyAlignment="1">
      <alignment horizontal="center" vertical="top" wrapText="1"/>
    </xf>
    <xf numFmtId="165" fontId="14" fillId="0" borderId="8" xfId="0" applyNumberFormat="1" applyFont="1" applyBorder="1" applyAlignment="1">
      <alignment horizontal="center" vertical="top" wrapText="1"/>
    </xf>
    <xf numFmtId="2" fontId="10" fillId="0" borderId="12" xfId="1" applyNumberFormat="1" applyFont="1" applyBorder="1" applyAlignment="1">
      <alignment horizontal="center" vertical="top" wrapText="1"/>
    </xf>
    <xf numFmtId="165" fontId="14" fillId="0" borderId="12" xfId="0" applyNumberFormat="1" applyFont="1" applyBorder="1" applyAlignment="1">
      <alignment horizontal="center" vertical="top" wrapText="1"/>
    </xf>
    <xf numFmtId="164" fontId="21" fillId="0" borderId="0" xfId="1" applyNumberFormat="1" applyFont="1" applyBorder="1" applyAlignment="1">
      <alignment horizontal="center" vertical="top"/>
    </xf>
    <xf numFmtId="164" fontId="9" fillId="0" borderId="12" xfId="1" applyNumberFormat="1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5" fillId="0" borderId="3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4" fontId="5" fillId="0" borderId="6" xfId="1" applyNumberFormat="1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43" fontId="2" fillId="0" borderId="6" xfId="1" applyFont="1" applyBorder="1" applyAlignment="1">
      <alignment horizontal="center" vertical="top" wrapText="1"/>
    </xf>
    <xf numFmtId="164" fontId="4" fillId="0" borderId="12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center" vertical="top" wrapText="1"/>
    </xf>
    <xf numFmtId="164" fontId="4" fillId="0" borderId="10" xfId="1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166" fontId="2" fillId="0" borderId="10" xfId="0" applyNumberFormat="1" applyFont="1" applyBorder="1" applyAlignment="1">
      <alignment horizontal="center" vertical="top" wrapText="1"/>
    </xf>
    <xf numFmtId="166" fontId="2" fillId="0" borderId="11" xfId="0" applyNumberFormat="1" applyFont="1" applyBorder="1" applyAlignment="1">
      <alignment horizontal="center" vertical="top" wrapText="1"/>
    </xf>
    <xf numFmtId="166" fontId="2" fillId="0" borderId="9" xfId="0" applyNumberFormat="1" applyFont="1" applyBorder="1" applyAlignment="1">
      <alignment horizontal="center" vertical="top" wrapText="1"/>
    </xf>
    <xf numFmtId="164" fontId="4" fillId="0" borderId="7" xfId="1" applyNumberFormat="1" applyFont="1" applyBorder="1" applyAlignment="1">
      <alignment horizontal="center" vertical="top" wrapText="1"/>
    </xf>
    <xf numFmtId="164" fontId="4" fillId="0" borderId="11" xfId="1" applyNumberFormat="1" applyFont="1" applyBorder="1" applyAlignment="1">
      <alignment horizontal="center" vertical="top" wrapText="1"/>
    </xf>
    <xf numFmtId="164" fontId="21" fillId="0" borderId="5" xfId="1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2" fontId="10" fillId="0" borderId="6" xfId="1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164" fontId="0" fillId="0" borderId="14" xfId="1" applyNumberFormat="1" applyFont="1" applyBorder="1" applyAlignment="1">
      <alignment horizontal="center" vertical="top" wrapText="1"/>
    </xf>
    <xf numFmtId="164" fontId="0" fillId="0" borderId="13" xfId="1" applyNumberFormat="1" applyFont="1" applyBorder="1" applyAlignment="1">
      <alignment horizontal="center" vertical="top" wrapText="1"/>
    </xf>
    <xf numFmtId="2" fontId="0" fillId="0" borderId="3" xfId="1" applyNumberFormat="1" applyFont="1" applyBorder="1" applyAlignment="1">
      <alignment horizontal="right" vertical="top" wrapText="1"/>
    </xf>
    <xf numFmtId="2" fontId="0" fillId="0" borderId="8" xfId="1" applyNumberFormat="1" applyFont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164" fontId="0" fillId="0" borderId="14" xfId="1" applyNumberFormat="1" applyFont="1" applyBorder="1" applyAlignment="1">
      <alignment horizontal="center" vertical="top"/>
    </xf>
    <xf numFmtId="164" fontId="0" fillId="0" borderId="15" xfId="1" applyNumberFormat="1" applyFont="1" applyBorder="1" applyAlignment="1">
      <alignment horizontal="center" vertical="top"/>
    </xf>
    <xf numFmtId="164" fontId="0" fillId="0" borderId="13" xfId="1" applyNumberFormat="1" applyFont="1" applyBorder="1" applyAlignment="1">
      <alignment horizontal="center" vertical="top"/>
    </xf>
    <xf numFmtId="164" fontId="0" fillId="0" borderId="12" xfId="1" applyNumberFormat="1" applyFont="1" applyBorder="1" applyAlignment="1">
      <alignment horizontal="center" vertical="top" wrapText="1"/>
    </xf>
    <xf numFmtId="2" fontId="0" fillId="0" borderId="12" xfId="1" applyNumberFormat="1" applyFont="1" applyBorder="1" applyAlignment="1">
      <alignment horizontal="right" vertical="top" wrapText="1"/>
    </xf>
    <xf numFmtId="0" fontId="0" fillId="0" borderId="12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164" fontId="0" fillId="0" borderId="15" xfId="1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2" fontId="0" fillId="0" borderId="12" xfId="1" applyNumberFormat="1" applyFont="1" applyBorder="1" applyAlignment="1">
      <alignment horizontal="right" wrapText="1"/>
    </xf>
    <xf numFmtId="2" fontId="0" fillId="0" borderId="3" xfId="1" applyNumberFormat="1" applyFont="1" applyBorder="1" applyAlignment="1">
      <alignment horizontal="right" wrapText="1"/>
    </xf>
    <xf numFmtId="43" fontId="0" fillId="0" borderId="12" xfId="1" applyFont="1" applyBorder="1" applyAlignment="1">
      <alignment horizontal="center" wrapText="1"/>
    </xf>
    <xf numFmtId="43" fontId="0" fillId="0" borderId="3" xfId="1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14" xfId="1" applyNumberFormat="1" applyFont="1" applyBorder="1" applyAlignment="1">
      <alignment horizontal="center" wrapText="1"/>
    </xf>
    <xf numFmtId="164" fontId="0" fillId="0" borderId="15" xfId="1" applyNumberFormat="1" applyFont="1" applyBorder="1" applyAlignment="1">
      <alignment horizontal="center" wrapText="1"/>
    </xf>
    <xf numFmtId="164" fontId="0" fillId="0" borderId="13" xfId="1" applyNumberFormat="1" applyFont="1" applyBorder="1" applyAlignment="1">
      <alignment horizontal="center" wrapText="1"/>
    </xf>
    <xf numFmtId="43" fontId="11" fillId="0" borderId="3" xfId="1" applyFont="1" applyFill="1" applyBorder="1" applyAlignment="1">
      <alignment vertical="center"/>
    </xf>
    <xf numFmtId="43" fontId="11" fillId="0" borderId="8" xfId="1" applyFont="1" applyFill="1" applyBorder="1" applyAlignment="1">
      <alignment vertical="center"/>
    </xf>
    <xf numFmtId="43" fontId="11" fillId="0" borderId="12" xfId="1" applyFont="1" applyFill="1" applyBorder="1" applyAlignment="1">
      <alignment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3 2" xfId="3" xr:uid="{00000000-0005-0000-0000-000003000000}"/>
    <cellStyle name="Normal 3 2 3" xfId="4" xr:uid="{00000000-0005-0000-0000-000004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A3" sqref="A3:B3"/>
    </sheetView>
  </sheetViews>
  <sheetFormatPr defaultRowHeight="15" x14ac:dyDescent="0.25"/>
  <cols>
    <col min="1" max="1" width="9.42578125" bestFit="1" customWidth="1"/>
    <col min="2" max="2" width="57.5703125" customWidth="1"/>
  </cols>
  <sheetData>
    <row r="1" spans="1:2" x14ac:dyDescent="0.25">
      <c r="A1" s="334" t="s">
        <v>108</v>
      </c>
      <c r="B1" s="335"/>
    </row>
    <row r="2" spans="1:2" x14ac:dyDescent="0.25">
      <c r="A2" s="336" t="s">
        <v>109</v>
      </c>
      <c r="B2" s="337"/>
    </row>
    <row r="3" spans="1:2" x14ac:dyDescent="0.25">
      <c r="A3" s="336" t="s">
        <v>110</v>
      </c>
      <c r="B3" s="337"/>
    </row>
    <row r="4" spans="1:2" x14ac:dyDescent="0.25">
      <c r="A4" s="336" t="s">
        <v>129</v>
      </c>
      <c r="B4" s="337"/>
    </row>
    <row r="5" spans="1:2" x14ac:dyDescent="0.25">
      <c r="A5" s="332" t="s">
        <v>119</v>
      </c>
      <c r="B5" s="333"/>
    </row>
    <row r="6" spans="1:2" x14ac:dyDescent="0.25">
      <c r="A6" s="123" t="s">
        <v>107</v>
      </c>
      <c r="B6" s="123" t="s">
        <v>111</v>
      </c>
    </row>
    <row r="7" spans="1:2" x14ac:dyDescent="0.25">
      <c r="A7" s="122">
        <v>1</v>
      </c>
      <c r="B7" s="122" t="s">
        <v>126</v>
      </c>
    </row>
    <row r="8" spans="1:2" x14ac:dyDescent="0.25">
      <c r="A8" s="122">
        <v>2</v>
      </c>
      <c r="B8" s="122" t="s">
        <v>127</v>
      </c>
    </row>
    <row r="9" spans="1:2" x14ac:dyDescent="0.25">
      <c r="A9" s="122">
        <v>3</v>
      </c>
      <c r="B9" s="122" t="s">
        <v>128</v>
      </c>
    </row>
    <row r="10" spans="1:2" x14ac:dyDescent="0.25">
      <c r="A10" s="122">
        <v>4</v>
      </c>
      <c r="B10" s="122" t="s">
        <v>116</v>
      </c>
    </row>
    <row r="11" spans="1:2" x14ac:dyDescent="0.25">
      <c r="A11" s="122">
        <v>5</v>
      </c>
      <c r="B11" s="122" t="s">
        <v>117</v>
      </c>
    </row>
    <row r="12" spans="1:2" x14ac:dyDescent="0.25">
      <c r="A12" s="122">
        <v>6</v>
      </c>
      <c r="B12" s="122" t="s">
        <v>60</v>
      </c>
    </row>
    <row r="13" spans="1:2" x14ac:dyDescent="0.25">
      <c r="A13" s="122">
        <v>7</v>
      </c>
      <c r="B13" s="122" t="s">
        <v>101</v>
      </c>
    </row>
    <row r="14" spans="1:2" x14ac:dyDescent="0.25">
      <c r="A14" s="122">
        <v>8</v>
      </c>
      <c r="B14" s="122" t="s">
        <v>102</v>
      </c>
    </row>
    <row r="15" spans="1:2" x14ac:dyDescent="0.25">
      <c r="A15" s="122">
        <v>9</v>
      </c>
      <c r="B15" s="122" t="s">
        <v>103</v>
      </c>
    </row>
    <row r="16" spans="1:2" x14ac:dyDescent="0.25">
      <c r="A16" s="122">
        <v>10</v>
      </c>
      <c r="B16" s="122" t="s">
        <v>104</v>
      </c>
    </row>
    <row r="17" spans="1:2" x14ac:dyDescent="0.25">
      <c r="A17" s="122">
        <v>11</v>
      </c>
      <c r="B17" s="122" t="s">
        <v>105</v>
      </c>
    </row>
    <row r="18" spans="1:2" x14ac:dyDescent="0.25">
      <c r="A18" s="122">
        <v>12</v>
      </c>
      <c r="B18" s="122" t="s">
        <v>106</v>
      </c>
    </row>
    <row r="19" spans="1:2" x14ac:dyDescent="0.25">
      <c r="A19" s="122">
        <v>13</v>
      </c>
      <c r="B19" s="122" t="s">
        <v>113</v>
      </c>
    </row>
    <row r="20" spans="1:2" x14ac:dyDescent="0.25">
      <c r="A20" s="122">
        <v>14</v>
      </c>
      <c r="B20" s="122" t="s">
        <v>112</v>
      </c>
    </row>
  </sheetData>
  <mergeCells count="5">
    <mergeCell ref="A5:B5"/>
    <mergeCell ref="A1:B1"/>
    <mergeCell ref="A2:B2"/>
    <mergeCell ref="A3:B3"/>
    <mergeCell ref="A4:B4"/>
  </mergeCells>
  <conditionalFormatting sqref="D13">
    <cfRule type="top10" dxfId="51" priority="1" rank="10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0"/>
  <sheetViews>
    <sheetView workbookViewId="0">
      <selection activeCell="G1" sqref="G1:H1048576"/>
    </sheetView>
  </sheetViews>
  <sheetFormatPr defaultRowHeight="15" x14ac:dyDescent="0.25"/>
  <cols>
    <col min="1" max="1" width="9.140625" style="87"/>
    <col min="2" max="2" width="44.28515625" style="125" customWidth="1"/>
    <col min="3" max="3" width="11.42578125" customWidth="1"/>
    <col min="4" max="4" width="11.5703125" bestFit="1" customWidth="1"/>
    <col min="5" max="5" width="21" style="145" customWidth="1"/>
    <col min="6" max="6" width="17.140625" customWidth="1"/>
    <col min="7" max="7" width="12" bestFit="1" customWidth="1"/>
  </cols>
  <sheetData>
    <row r="1" spans="1:8" x14ac:dyDescent="0.25">
      <c r="A1" s="387" t="s">
        <v>103</v>
      </c>
      <c r="B1" s="387"/>
      <c r="C1" s="387"/>
      <c r="D1" s="387"/>
      <c r="E1" s="388"/>
      <c r="F1" s="387"/>
    </row>
    <row r="2" spans="1:8" x14ac:dyDescent="0.25">
      <c r="A2" s="387" t="s">
        <v>150</v>
      </c>
      <c r="B2" s="387"/>
      <c r="C2" s="387"/>
      <c r="D2" s="387"/>
      <c r="E2" s="387"/>
      <c r="F2" s="387"/>
    </row>
    <row r="3" spans="1:8" x14ac:dyDescent="0.25">
      <c r="A3" s="389" t="s">
        <v>119</v>
      </c>
      <c r="B3" s="390"/>
      <c r="C3" s="390"/>
      <c r="D3" s="390"/>
      <c r="E3" s="390"/>
      <c r="F3" s="391"/>
    </row>
    <row r="4" spans="1:8" ht="15" customHeight="1" x14ac:dyDescent="0.25">
      <c r="A4" s="178"/>
      <c r="B4" s="202"/>
      <c r="C4" s="385" t="s">
        <v>91</v>
      </c>
      <c r="D4" s="385"/>
      <c r="E4" s="386" t="s">
        <v>135</v>
      </c>
      <c r="F4" s="348" t="s">
        <v>143</v>
      </c>
    </row>
    <row r="5" spans="1:8" s="125" customFormat="1" ht="71.25" customHeight="1" x14ac:dyDescent="0.25">
      <c r="A5" s="234" t="s">
        <v>99</v>
      </c>
      <c r="B5" s="252" t="s">
        <v>100</v>
      </c>
      <c r="C5" s="254" t="s">
        <v>144</v>
      </c>
      <c r="D5" s="254" t="s">
        <v>129</v>
      </c>
      <c r="E5" s="377"/>
      <c r="F5" s="379"/>
    </row>
    <row r="6" spans="1:8" x14ac:dyDescent="0.25">
      <c r="A6" s="272" t="s">
        <v>171</v>
      </c>
      <c r="B6" s="270" t="s">
        <v>172</v>
      </c>
      <c r="C6" s="230">
        <v>13.819000000000001</v>
      </c>
      <c r="D6" s="281">
        <v>21.7544</v>
      </c>
      <c r="E6" s="278">
        <f>D6/C6*100-100</f>
        <v>57.423836746508414</v>
      </c>
      <c r="F6" s="204">
        <f>D6/D$90*100</f>
        <v>5.0359378612848901E-5</v>
      </c>
      <c r="H6" s="154"/>
    </row>
    <row r="7" spans="1:8" x14ac:dyDescent="0.25">
      <c r="A7" s="273" t="s">
        <v>328</v>
      </c>
      <c r="B7" s="271" t="s">
        <v>329</v>
      </c>
      <c r="C7" s="231">
        <v>11776.857</v>
      </c>
      <c r="D7" s="282">
        <v>44706.073329999999</v>
      </c>
      <c r="E7" s="279">
        <f t="shared" ref="E7:E70" si="0">D7/C7*100-100</f>
        <v>279.60954548399457</v>
      </c>
      <c r="F7" s="255">
        <f t="shared" ref="F7:F70" si="1">D7/D$90*100</f>
        <v>0.10349033175446147</v>
      </c>
      <c r="H7" s="154"/>
    </row>
    <row r="8" spans="1:8" x14ac:dyDescent="0.25">
      <c r="A8" s="273" t="s">
        <v>330</v>
      </c>
      <c r="B8" s="271" t="s">
        <v>331</v>
      </c>
      <c r="C8" s="231">
        <v>0</v>
      </c>
      <c r="D8" s="282">
        <v>14709.60382</v>
      </c>
      <c r="E8" s="279" t="s">
        <v>315</v>
      </c>
      <c r="F8" s="255">
        <f t="shared" si="1"/>
        <v>3.405134170633934E-2</v>
      </c>
      <c r="H8" s="154"/>
    </row>
    <row r="9" spans="1:8" x14ac:dyDescent="0.25">
      <c r="A9" s="273" t="s">
        <v>173</v>
      </c>
      <c r="B9" s="271" t="s">
        <v>174</v>
      </c>
      <c r="C9" s="231">
        <v>99168.229510000005</v>
      </c>
      <c r="D9" s="282">
        <v>114272.55018000001</v>
      </c>
      <c r="E9" s="279">
        <f t="shared" si="0"/>
        <v>15.231007697356233</v>
      </c>
      <c r="F9" s="255">
        <f t="shared" si="1"/>
        <v>0.26453014652531881</v>
      </c>
      <c r="H9" s="154"/>
    </row>
    <row r="10" spans="1:8" x14ac:dyDescent="0.25">
      <c r="A10" s="273" t="s">
        <v>175</v>
      </c>
      <c r="B10" s="271" t="s">
        <v>176</v>
      </c>
      <c r="C10" s="231">
        <v>11557.82274</v>
      </c>
      <c r="D10" s="282">
        <v>5680.3495499999999</v>
      </c>
      <c r="E10" s="279">
        <f t="shared" si="0"/>
        <v>-50.852771514299931</v>
      </c>
      <c r="F10" s="255">
        <f t="shared" si="1"/>
        <v>1.3149471998390019E-2</v>
      </c>
      <c r="H10" s="154"/>
    </row>
    <row r="11" spans="1:8" x14ac:dyDescent="0.25">
      <c r="A11" s="273" t="s">
        <v>332</v>
      </c>
      <c r="B11" s="271" t="s">
        <v>333</v>
      </c>
      <c r="C11" s="231">
        <v>21219.258469999997</v>
      </c>
      <c r="D11" s="282">
        <v>11534.577599999999</v>
      </c>
      <c r="E11" s="279">
        <f t="shared" si="0"/>
        <v>-45.640995813742968</v>
      </c>
      <c r="F11" s="255">
        <f t="shared" si="1"/>
        <v>2.6701456280002478E-2</v>
      </c>
      <c r="H11" s="154"/>
    </row>
    <row r="12" spans="1:8" x14ac:dyDescent="0.25">
      <c r="A12" s="273" t="s">
        <v>177</v>
      </c>
      <c r="B12" s="271" t="s">
        <v>178</v>
      </c>
      <c r="C12" s="231">
        <v>130834.71205000003</v>
      </c>
      <c r="D12" s="282">
        <v>159264.3143</v>
      </c>
      <c r="E12" s="279">
        <f t="shared" si="0"/>
        <v>21.729403309371946</v>
      </c>
      <c r="F12" s="255">
        <f t="shared" si="1"/>
        <v>0.36868182543988648</v>
      </c>
      <c r="H12" s="154"/>
    </row>
    <row r="13" spans="1:8" x14ac:dyDescent="0.25">
      <c r="A13" s="273" t="s">
        <v>179</v>
      </c>
      <c r="B13" s="271" t="s">
        <v>180</v>
      </c>
      <c r="C13" s="231">
        <v>9353.5992399999996</v>
      </c>
      <c r="D13" s="282">
        <v>10326.184870000001</v>
      </c>
      <c r="E13" s="279">
        <f t="shared" si="0"/>
        <v>10.397982691420097</v>
      </c>
      <c r="F13" s="255">
        <f t="shared" si="1"/>
        <v>2.3904141391838066E-2</v>
      </c>
      <c r="H13" s="154"/>
    </row>
    <row r="14" spans="1:8" x14ac:dyDescent="0.25">
      <c r="A14" s="273" t="s">
        <v>181</v>
      </c>
      <c r="B14" s="271" t="s">
        <v>182</v>
      </c>
      <c r="C14" s="231">
        <v>793781.32005000021</v>
      </c>
      <c r="D14" s="282">
        <v>1098258.0778299994</v>
      </c>
      <c r="E14" s="279">
        <f t="shared" si="0"/>
        <v>38.35776303740937</v>
      </c>
      <c r="F14" s="255">
        <f t="shared" si="1"/>
        <v>2.5423635841972483</v>
      </c>
      <c r="H14" s="154"/>
    </row>
    <row r="15" spans="1:8" x14ac:dyDescent="0.25">
      <c r="A15" s="273" t="s">
        <v>183</v>
      </c>
      <c r="B15" s="271" t="s">
        <v>40</v>
      </c>
      <c r="C15" s="231">
        <v>11973.872229999999</v>
      </c>
      <c r="D15" s="282">
        <v>4185.5452999999998</v>
      </c>
      <c r="E15" s="279">
        <f t="shared" si="0"/>
        <v>-65.044346393530873</v>
      </c>
      <c r="F15" s="255">
        <f t="shared" si="1"/>
        <v>9.6891415283312902E-3</v>
      </c>
      <c r="H15" s="154"/>
    </row>
    <row r="16" spans="1:8" x14ac:dyDescent="0.25">
      <c r="A16" s="273" t="s">
        <v>184</v>
      </c>
      <c r="B16" s="271" t="s">
        <v>185</v>
      </c>
      <c r="C16" s="231">
        <v>285431.23297999991</v>
      </c>
      <c r="D16" s="282">
        <v>266998.62662999996</v>
      </c>
      <c r="E16" s="279">
        <f t="shared" si="0"/>
        <v>-6.4578098750992439</v>
      </c>
      <c r="F16" s="255">
        <f t="shared" si="1"/>
        <v>0.61807656968571179</v>
      </c>
      <c r="H16" s="154"/>
    </row>
    <row r="17" spans="1:8" x14ac:dyDescent="0.25">
      <c r="A17" s="273" t="s">
        <v>186</v>
      </c>
      <c r="B17" s="271" t="s">
        <v>187</v>
      </c>
      <c r="C17" s="231">
        <v>294527.74326000002</v>
      </c>
      <c r="D17" s="282">
        <v>453152.31265999994</v>
      </c>
      <c r="E17" s="279">
        <f t="shared" si="0"/>
        <v>53.857258961160426</v>
      </c>
      <c r="F17" s="255">
        <f t="shared" si="1"/>
        <v>1.0490047476617612</v>
      </c>
      <c r="H17" s="154"/>
    </row>
    <row r="18" spans="1:8" x14ac:dyDescent="0.25">
      <c r="A18" s="273" t="s">
        <v>188</v>
      </c>
      <c r="B18" s="271" t="s">
        <v>189</v>
      </c>
      <c r="C18" s="231">
        <v>13705.786260000003</v>
      </c>
      <c r="D18" s="282">
        <v>12924.476129999999</v>
      </c>
      <c r="E18" s="279">
        <f t="shared" si="0"/>
        <v>-5.7005859800997882</v>
      </c>
      <c r="F18" s="255">
        <f t="shared" si="1"/>
        <v>2.9918939929549797E-2</v>
      </c>
      <c r="H18" s="154"/>
    </row>
    <row r="19" spans="1:8" x14ac:dyDescent="0.25">
      <c r="A19" s="273" t="s">
        <v>190</v>
      </c>
      <c r="B19" s="271" t="s">
        <v>191</v>
      </c>
      <c r="C19" s="231">
        <v>130432.98973</v>
      </c>
      <c r="D19" s="282">
        <v>190767.01064000002</v>
      </c>
      <c r="E19" s="279">
        <f t="shared" si="0"/>
        <v>46.256718514919555</v>
      </c>
      <c r="F19" s="255">
        <f t="shared" si="1"/>
        <v>0.44160758815049533</v>
      </c>
      <c r="H19" s="154"/>
    </row>
    <row r="20" spans="1:8" x14ac:dyDescent="0.25">
      <c r="A20" s="273" t="s">
        <v>192</v>
      </c>
      <c r="B20" s="271" t="s">
        <v>193</v>
      </c>
      <c r="C20" s="231">
        <v>3476.7558399999998</v>
      </c>
      <c r="D20" s="282">
        <v>461.96068000000002</v>
      </c>
      <c r="E20" s="279">
        <f t="shared" si="0"/>
        <v>-86.712881166829362</v>
      </c>
      <c r="F20" s="255">
        <f t="shared" si="1"/>
        <v>1.0693952850167846E-3</v>
      </c>
      <c r="H20" s="154"/>
    </row>
    <row r="21" spans="1:8" x14ac:dyDescent="0.25">
      <c r="A21" s="273" t="s">
        <v>334</v>
      </c>
      <c r="B21" s="271" t="s">
        <v>335</v>
      </c>
      <c r="C21" s="231">
        <v>2707.2246100000002</v>
      </c>
      <c r="D21" s="282">
        <v>2253.07449</v>
      </c>
      <c r="E21" s="279">
        <f t="shared" si="0"/>
        <v>-16.775487276617213</v>
      </c>
      <c r="F21" s="255">
        <f t="shared" si="1"/>
        <v>5.2156543634787195E-3</v>
      </c>
      <c r="H21" s="154"/>
    </row>
    <row r="22" spans="1:8" x14ac:dyDescent="0.25">
      <c r="A22" s="273" t="s">
        <v>194</v>
      </c>
      <c r="B22" s="271" t="s">
        <v>195</v>
      </c>
      <c r="C22" s="231">
        <v>479339.75712000002</v>
      </c>
      <c r="D22" s="282">
        <v>114323.81765000001</v>
      </c>
      <c r="E22" s="279">
        <f t="shared" si="0"/>
        <v>-76.14973180257617</v>
      </c>
      <c r="F22" s="255">
        <f t="shared" si="1"/>
        <v>0.26464882586983085</v>
      </c>
      <c r="H22" s="154"/>
    </row>
    <row r="23" spans="1:8" x14ac:dyDescent="0.25">
      <c r="A23" s="273" t="s">
        <v>196</v>
      </c>
      <c r="B23" s="271" t="s">
        <v>197</v>
      </c>
      <c r="C23" s="231">
        <v>822.60782000000006</v>
      </c>
      <c r="D23" s="282">
        <v>162.64233999999999</v>
      </c>
      <c r="E23" s="279">
        <f t="shared" si="0"/>
        <v>-80.228447135355466</v>
      </c>
      <c r="F23" s="255">
        <f t="shared" si="1"/>
        <v>3.7650163546407622E-4</v>
      </c>
      <c r="H23" s="154"/>
    </row>
    <row r="24" spans="1:8" x14ac:dyDescent="0.25">
      <c r="A24" s="273" t="s">
        <v>198</v>
      </c>
      <c r="B24" s="271" t="s">
        <v>199</v>
      </c>
      <c r="C24" s="231">
        <v>1028966.6008799997</v>
      </c>
      <c r="D24" s="282">
        <v>1802739.6796100005</v>
      </c>
      <c r="E24" s="279">
        <f t="shared" si="0"/>
        <v>75.199047089404957</v>
      </c>
      <c r="F24" s="255">
        <f t="shared" si="1"/>
        <v>4.1731718671112947</v>
      </c>
      <c r="H24" s="154"/>
    </row>
    <row r="25" spans="1:8" x14ac:dyDescent="0.25">
      <c r="A25" s="273" t="s">
        <v>200</v>
      </c>
      <c r="B25" s="271" t="s">
        <v>201</v>
      </c>
      <c r="C25" s="231">
        <v>15559.236229999999</v>
      </c>
      <c r="D25" s="282">
        <v>55787.38951999999</v>
      </c>
      <c r="E25" s="279">
        <f t="shared" si="0"/>
        <v>258.54838049463814</v>
      </c>
      <c r="F25" s="255">
        <f t="shared" si="1"/>
        <v>0.12914253073677778</v>
      </c>
      <c r="H25" s="154"/>
    </row>
    <row r="26" spans="1:8" x14ac:dyDescent="0.25">
      <c r="A26" s="273" t="s">
        <v>202</v>
      </c>
      <c r="B26" s="271" t="s">
        <v>203</v>
      </c>
      <c r="C26" s="231">
        <v>973781.74118999997</v>
      </c>
      <c r="D26" s="282">
        <v>1255085.5584</v>
      </c>
      <c r="E26" s="279">
        <f t="shared" si="0"/>
        <v>28.887768717683656</v>
      </c>
      <c r="F26" s="255">
        <f t="shared" si="1"/>
        <v>2.90540437001179</v>
      </c>
      <c r="H26" s="154"/>
    </row>
    <row r="27" spans="1:8" x14ac:dyDescent="0.25">
      <c r="A27" s="273" t="s">
        <v>204</v>
      </c>
      <c r="B27" s="271" t="s">
        <v>205</v>
      </c>
      <c r="C27" s="231">
        <v>208075.14410999996</v>
      </c>
      <c r="D27" s="282">
        <v>299062.74198000011</v>
      </c>
      <c r="E27" s="279">
        <f t="shared" si="0"/>
        <v>43.728239746838312</v>
      </c>
      <c r="F27" s="255">
        <f t="shared" si="1"/>
        <v>0.69230196430917734</v>
      </c>
      <c r="H27" s="154"/>
    </row>
    <row r="28" spans="1:8" x14ac:dyDescent="0.25">
      <c r="A28" s="273" t="s">
        <v>206</v>
      </c>
      <c r="B28" s="271" t="s">
        <v>207</v>
      </c>
      <c r="C28" s="231">
        <v>3493585.1863199999</v>
      </c>
      <c r="D28" s="282">
        <v>3811876.6039799997</v>
      </c>
      <c r="E28" s="279">
        <f t="shared" si="0"/>
        <v>9.1107387020745563</v>
      </c>
      <c r="F28" s="255">
        <f t="shared" si="1"/>
        <v>8.8241338361568005</v>
      </c>
      <c r="H28" s="154"/>
    </row>
    <row r="29" spans="1:8" x14ac:dyDescent="0.25">
      <c r="A29" s="273" t="s">
        <v>208</v>
      </c>
      <c r="B29" s="271" t="s">
        <v>209</v>
      </c>
      <c r="C29" s="231">
        <v>225029.94214000003</v>
      </c>
      <c r="D29" s="282">
        <v>156567.63144</v>
      </c>
      <c r="E29" s="279">
        <f t="shared" si="0"/>
        <v>-30.423644982056175</v>
      </c>
      <c r="F29" s="255">
        <f t="shared" si="1"/>
        <v>0.36243925965340096</v>
      </c>
      <c r="H29" s="154"/>
    </row>
    <row r="30" spans="1:8" x14ac:dyDescent="0.25">
      <c r="A30" s="273" t="s">
        <v>210</v>
      </c>
      <c r="B30" s="271" t="s">
        <v>211</v>
      </c>
      <c r="C30" s="231">
        <v>1834.7513799999999</v>
      </c>
      <c r="D30" s="282">
        <v>10.18694</v>
      </c>
      <c r="E30" s="279">
        <f t="shared" si="0"/>
        <v>-99.444778180245876</v>
      </c>
      <c r="F30" s="255">
        <f t="shared" si="1"/>
        <v>2.3581802686646148E-5</v>
      </c>
      <c r="H30" s="154"/>
    </row>
    <row r="31" spans="1:8" x14ac:dyDescent="0.25">
      <c r="A31" s="273" t="s">
        <v>212</v>
      </c>
      <c r="B31" s="271" t="s">
        <v>213</v>
      </c>
      <c r="C31" s="231">
        <v>4356.5230000000001</v>
      </c>
      <c r="D31" s="282">
        <v>569337.75225000002</v>
      </c>
      <c r="E31" s="279">
        <f t="shared" si="0"/>
        <v>12968.62725733343</v>
      </c>
      <c r="F31" s="255">
        <f t="shared" si="1"/>
        <v>1.3179630522628121</v>
      </c>
      <c r="H31" s="154"/>
    </row>
    <row r="32" spans="1:8" x14ac:dyDescent="0.25">
      <c r="A32" s="273" t="s">
        <v>214</v>
      </c>
      <c r="B32" s="271" t="s">
        <v>215</v>
      </c>
      <c r="C32" s="231">
        <v>3933.6967500000001</v>
      </c>
      <c r="D32" s="282">
        <v>1678.8069799999998</v>
      </c>
      <c r="E32" s="279">
        <f t="shared" si="0"/>
        <v>-57.322409766334943</v>
      </c>
      <c r="F32" s="255">
        <f t="shared" si="1"/>
        <v>3.8862793882485131E-3</v>
      </c>
      <c r="H32" s="154"/>
    </row>
    <row r="33" spans="1:8" x14ac:dyDescent="0.25">
      <c r="A33" s="273" t="s">
        <v>216</v>
      </c>
      <c r="B33" s="271" t="s">
        <v>217</v>
      </c>
      <c r="C33" s="231">
        <v>93.82683999999999</v>
      </c>
      <c r="D33" s="282">
        <v>42.216999999999999</v>
      </c>
      <c r="E33" s="279">
        <f t="shared" si="0"/>
        <v>-55.005412097433947</v>
      </c>
      <c r="F33" s="255">
        <f t="shared" si="1"/>
        <v>9.7728362395590882E-5</v>
      </c>
      <c r="H33" s="154"/>
    </row>
    <row r="34" spans="1:8" x14ac:dyDescent="0.25">
      <c r="A34" s="273" t="s">
        <v>218</v>
      </c>
      <c r="B34" s="271" t="s">
        <v>219</v>
      </c>
      <c r="C34" s="231">
        <v>19.429850000000002</v>
      </c>
      <c r="D34" s="282">
        <v>0</v>
      </c>
      <c r="E34" s="279">
        <f t="shared" si="0"/>
        <v>-100</v>
      </c>
      <c r="F34" s="255">
        <f t="shared" si="1"/>
        <v>0</v>
      </c>
      <c r="H34" s="154"/>
    </row>
    <row r="35" spans="1:8" x14ac:dyDescent="0.25">
      <c r="A35" s="273" t="s">
        <v>220</v>
      </c>
      <c r="B35" s="271" t="s">
        <v>42</v>
      </c>
      <c r="C35" s="231">
        <v>265987.00884999993</v>
      </c>
      <c r="D35" s="282">
        <v>95519.772809999995</v>
      </c>
      <c r="E35" s="279">
        <f t="shared" si="0"/>
        <v>-64.08855709796444</v>
      </c>
      <c r="F35" s="255">
        <f t="shared" si="1"/>
        <v>0.22111924042732045</v>
      </c>
      <c r="H35" s="154"/>
    </row>
    <row r="36" spans="1:8" x14ac:dyDescent="0.25">
      <c r="A36" s="273" t="s">
        <v>221</v>
      </c>
      <c r="B36" s="271" t="s">
        <v>222</v>
      </c>
      <c r="C36" s="231">
        <v>18970.252929999999</v>
      </c>
      <c r="D36" s="282">
        <v>12763.706550000001</v>
      </c>
      <c r="E36" s="279">
        <f t="shared" si="0"/>
        <v>-32.717256870016854</v>
      </c>
      <c r="F36" s="255">
        <f t="shared" si="1"/>
        <v>2.9546773556372478E-2</v>
      </c>
      <c r="H36" s="154"/>
    </row>
    <row r="37" spans="1:8" x14ac:dyDescent="0.25">
      <c r="A37" s="273" t="s">
        <v>223</v>
      </c>
      <c r="B37" s="271" t="s">
        <v>224</v>
      </c>
      <c r="C37" s="231">
        <v>458455.3694599999</v>
      </c>
      <c r="D37" s="282">
        <v>436184.89310999977</v>
      </c>
      <c r="E37" s="279">
        <f t="shared" si="0"/>
        <v>-4.8577196022879718</v>
      </c>
      <c r="F37" s="255">
        <f t="shared" si="1"/>
        <v>1.0097267760697379</v>
      </c>
      <c r="H37" s="154"/>
    </row>
    <row r="38" spans="1:8" x14ac:dyDescent="0.25">
      <c r="A38" s="273" t="s">
        <v>225</v>
      </c>
      <c r="B38" s="271" t="s">
        <v>226</v>
      </c>
      <c r="C38" s="231">
        <v>10688.619509999997</v>
      </c>
      <c r="D38" s="282">
        <v>5434.6890800000001</v>
      </c>
      <c r="E38" s="279">
        <f t="shared" si="0"/>
        <v>-49.15443406966218</v>
      </c>
      <c r="F38" s="255">
        <f t="shared" si="1"/>
        <v>1.2580791243281151E-2</v>
      </c>
      <c r="H38" s="154"/>
    </row>
    <row r="39" spans="1:8" x14ac:dyDescent="0.25">
      <c r="A39" s="273" t="s">
        <v>231</v>
      </c>
      <c r="B39" s="271" t="s">
        <v>232</v>
      </c>
      <c r="C39" s="231">
        <v>40.162819999999996</v>
      </c>
      <c r="D39" s="282">
        <v>3590.31333</v>
      </c>
      <c r="E39" s="279">
        <f t="shared" si="0"/>
        <v>8839.3955155539388</v>
      </c>
      <c r="F39" s="255">
        <f t="shared" si="1"/>
        <v>8.3112358108809389E-3</v>
      </c>
      <c r="H39" s="154"/>
    </row>
    <row r="40" spans="1:8" x14ac:dyDescent="0.25">
      <c r="A40" s="273" t="s">
        <v>233</v>
      </c>
      <c r="B40" s="271" t="s">
        <v>234</v>
      </c>
      <c r="C40" s="231">
        <v>14569.218060000003</v>
      </c>
      <c r="D40" s="282">
        <v>36515.056409999997</v>
      </c>
      <c r="E40" s="279">
        <f t="shared" si="0"/>
        <v>150.63154563011594</v>
      </c>
      <c r="F40" s="255">
        <f t="shared" si="1"/>
        <v>8.4528902236822218E-2</v>
      </c>
      <c r="H40" s="154"/>
    </row>
    <row r="41" spans="1:8" x14ac:dyDescent="0.25">
      <c r="A41" s="273" t="s">
        <v>235</v>
      </c>
      <c r="B41" s="271" t="s">
        <v>53</v>
      </c>
      <c r="C41" s="231">
        <v>33.845370000000003</v>
      </c>
      <c r="D41" s="282">
        <v>9312.3504199999988</v>
      </c>
      <c r="E41" s="279">
        <f t="shared" si="0"/>
        <v>27414.399813032025</v>
      </c>
      <c r="F41" s="255">
        <f t="shared" si="1"/>
        <v>2.1557210521839374E-2</v>
      </c>
      <c r="H41" s="154"/>
    </row>
    <row r="42" spans="1:8" x14ac:dyDescent="0.25">
      <c r="A42" s="273" t="s">
        <v>236</v>
      </c>
      <c r="B42" s="271" t="s">
        <v>237</v>
      </c>
      <c r="C42" s="231">
        <v>259315.28447000001</v>
      </c>
      <c r="D42" s="282">
        <v>279351.02606999996</v>
      </c>
      <c r="E42" s="279">
        <f t="shared" si="0"/>
        <v>7.7264021058187353</v>
      </c>
      <c r="F42" s="255">
        <f t="shared" si="1"/>
        <v>0.64667120618113816</v>
      </c>
      <c r="H42" s="154"/>
    </row>
    <row r="43" spans="1:8" x14ac:dyDescent="0.25">
      <c r="A43" s="273" t="s">
        <v>238</v>
      </c>
      <c r="B43" s="271" t="s">
        <v>239</v>
      </c>
      <c r="C43" s="231">
        <v>200882.89916000003</v>
      </c>
      <c r="D43" s="282">
        <v>153314.78821000003</v>
      </c>
      <c r="E43" s="279">
        <f t="shared" si="0"/>
        <v>-23.679522323158409</v>
      </c>
      <c r="F43" s="255">
        <f t="shared" si="1"/>
        <v>0.35490923520833184</v>
      </c>
      <c r="H43" s="154"/>
    </row>
    <row r="44" spans="1:8" x14ac:dyDescent="0.25">
      <c r="A44" s="273" t="s">
        <v>336</v>
      </c>
      <c r="B44" s="271" t="s">
        <v>337</v>
      </c>
      <c r="C44" s="231">
        <v>39.966140000000003</v>
      </c>
      <c r="D44" s="282">
        <v>0</v>
      </c>
      <c r="E44" s="279">
        <f t="shared" si="0"/>
        <v>-100</v>
      </c>
      <c r="F44" s="255">
        <f t="shared" si="1"/>
        <v>0</v>
      </c>
      <c r="H44" s="154"/>
    </row>
    <row r="45" spans="1:8" x14ac:dyDescent="0.25">
      <c r="A45" s="273" t="s">
        <v>240</v>
      </c>
      <c r="B45" s="271" t="s">
        <v>241</v>
      </c>
      <c r="C45" s="231">
        <v>91052.158769999995</v>
      </c>
      <c r="D45" s="282">
        <v>34073.215870000007</v>
      </c>
      <c r="E45" s="279">
        <f t="shared" si="0"/>
        <v>-62.578354725152877</v>
      </c>
      <c r="F45" s="255">
        <f t="shared" si="1"/>
        <v>7.8876272319837001E-2</v>
      </c>
      <c r="H45" s="154"/>
    </row>
    <row r="46" spans="1:8" x14ac:dyDescent="0.25">
      <c r="A46" s="273" t="s">
        <v>242</v>
      </c>
      <c r="B46" s="271" t="s">
        <v>243</v>
      </c>
      <c r="C46" s="231">
        <v>5715.34249</v>
      </c>
      <c r="D46" s="282">
        <v>6547.5873199999996</v>
      </c>
      <c r="E46" s="279">
        <f t="shared" si="0"/>
        <v>14.561591566142511</v>
      </c>
      <c r="F46" s="255">
        <f t="shared" si="1"/>
        <v>1.5157045418332321E-2</v>
      </c>
      <c r="H46" s="154"/>
    </row>
    <row r="47" spans="1:8" x14ac:dyDescent="0.25">
      <c r="A47" s="273" t="s">
        <v>244</v>
      </c>
      <c r="B47" s="271" t="s">
        <v>245</v>
      </c>
      <c r="C47" s="231">
        <v>546427.55452000035</v>
      </c>
      <c r="D47" s="282">
        <v>529162.97488000011</v>
      </c>
      <c r="E47" s="279">
        <f t="shared" si="0"/>
        <v>-3.1595367944367325</v>
      </c>
      <c r="F47" s="255">
        <f t="shared" si="1"/>
        <v>1.2249622421157733</v>
      </c>
      <c r="H47" s="154"/>
    </row>
    <row r="48" spans="1:8" x14ac:dyDescent="0.25">
      <c r="A48" s="273" t="s">
        <v>246</v>
      </c>
      <c r="B48" s="271" t="s">
        <v>247</v>
      </c>
      <c r="C48" s="231">
        <v>15183.276379999998</v>
      </c>
      <c r="D48" s="282">
        <v>19463.230869999996</v>
      </c>
      <c r="E48" s="279">
        <f t="shared" si="0"/>
        <v>28.18860951275127</v>
      </c>
      <c r="F48" s="255">
        <f t="shared" si="1"/>
        <v>4.5055538760509058E-2</v>
      </c>
      <c r="H48" s="154"/>
    </row>
    <row r="49" spans="1:8" x14ac:dyDescent="0.25">
      <c r="A49" s="273" t="s">
        <v>338</v>
      </c>
      <c r="B49" s="271" t="s">
        <v>339</v>
      </c>
      <c r="C49" s="231">
        <v>411.04230999999999</v>
      </c>
      <c r="D49" s="282">
        <v>102.94479</v>
      </c>
      <c r="E49" s="279">
        <f t="shared" si="0"/>
        <v>-74.955184053923787</v>
      </c>
      <c r="F49" s="255">
        <f t="shared" si="1"/>
        <v>2.3830745301319371E-4</v>
      </c>
      <c r="H49" s="154"/>
    </row>
    <row r="50" spans="1:8" x14ac:dyDescent="0.25">
      <c r="A50" s="273" t="s">
        <v>248</v>
      </c>
      <c r="B50" s="271" t="s">
        <v>249</v>
      </c>
      <c r="C50" s="231">
        <v>353.74778999999995</v>
      </c>
      <c r="D50" s="282">
        <v>49.026529999999994</v>
      </c>
      <c r="E50" s="279">
        <f t="shared" si="0"/>
        <v>-86.140823664226986</v>
      </c>
      <c r="F50" s="255">
        <f t="shared" si="1"/>
        <v>1.1349178034531841E-4</v>
      </c>
      <c r="H50" s="154"/>
    </row>
    <row r="51" spans="1:8" x14ac:dyDescent="0.25">
      <c r="A51" s="273" t="s">
        <v>250</v>
      </c>
      <c r="B51" s="271" t="s">
        <v>251</v>
      </c>
      <c r="C51" s="231">
        <v>9609.2043200000007</v>
      </c>
      <c r="D51" s="282">
        <v>4395.4372799999992</v>
      </c>
      <c r="E51" s="279">
        <f t="shared" si="0"/>
        <v>-54.258051617743114</v>
      </c>
      <c r="F51" s="255">
        <f t="shared" si="1"/>
        <v>1.0175021611837178E-2</v>
      </c>
      <c r="H51" s="154"/>
    </row>
    <row r="52" spans="1:8" x14ac:dyDescent="0.25">
      <c r="A52" s="273" t="s">
        <v>252</v>
      </c>
      <c r="B52" s="271" t="s">
        <v>253</v>
      </c>
      <c r="C52" s="231">
        <v>3740.6242499999998</v>
      </c>
      <c r="D52" s="282">
        <v>2363.8574100000001</v>
      </c>
      <c r="E52" s="279">
        <f t="shared" si="0"/>
        <v>-36.805804271840451</v>
      </c>
      <c r="F52" s="255">
        <f t="shared" si="1"/>
        <v>5.4721063461634616E-3</v>
      </c>
      <c r="H52" s="154"/>
    </row>
    <row r="53" spans="1:8" x14ac:dyDescent="0.25">
      <c r="A53" s="273" t="s">
        <v>254</v>
      </c>
      <c r="B53" s="271" t="s">
        <v>255</v>
      </c>
      <c r="C53" s="231">
        <v>6.3500000000000005</v>
      </c>
      <c r="D53" s="282">
        <v>7172.5155000000004</v>
      </c>
      <c r="E53" s="279">
        <f t="shared" si="0"/>
        <v>112853</v>
      </c>
      <c r="F53" s="255">
        <f t="shared" si="1"/>
        <v>1.6603695053461702E-2</v>
      </c>
      <c r="H53" s="154"/>
    </row>
    <row r="54" spans="1:8" x14ac:dyDescent="0.25">
      <c r="A54" s="273" t="s">
        <v>256</v>
      </c>
      <c r="B54" s="271" t="s">
        <v>257</v>
      </c>
      <c r="C54" s="231">
        <v>908961.00819999992</v>
      </c>
      <c r="D54" s="282">
        <v>904525.85606999998</v>
      </c>
      <c r="E54" s="279">
        <f t="shared" si="0"/>
        <v>-0.48793645601836033</v>
      </c>
      <c r="F54" s="255">
        <f t="shared" si="1"/>
        <v>2.0938918127339941</v>
      </c>
      <c r="H54" s="154"/>
    </row>
    <row r="55" spans="1:8" x14ac:dyDescent="0.25">
      <c r="A55" s="273" t="s">
        <v>258</v>
      </c>
      <c r="B55" s="271" t="s">
        <v>259</v>
      </c>
      <c r="C55" s="231">
        <v>3912276.9594999999</v>
      </c>
      <c r="D55" s="282">
        <v>4477567.2364000017</v>
      </c>
      <c r="E55" s="279">
        <f t="shared" si="0"/>
        <v>14.449137490824455</v>
      </c>
      <c r="F55" s="255">
        <f t="shared" si="1"/>
        <v>10.365144693595559</v>
      </c>
      <c r="H55" s="154"/>
    </row>
    <row r="56" spans="1:8" x14ac:dyDescent="0.25">
      <c r="A56" s="273" t="s">
        <v>260</v>
      </c>
      <c r="B56" s="271" t="s">
        <v>261</v>
      </c>
      <c r="C56" s="231">
        <v>8155186.3283799998</v>
      </c>
      <c r="D56" s="282">
        <v>8414041.1615399998</v>
      </c>
      <c r="E56" s="279">
        <f t="shared" si="0"/>
        <v>3.1741130458195101</v>
      </c>
      <c r="F56" s="255">
        <f t="shared" si="1"/>
        <v>19.47770954464788</v>
      </c>
      <c r="H56" s="154"/>
    </row>
    <row r="57" spans="1:8" x14ac:dyDescent="0.25">
      <c r="A57" s="273" t="s">
        <v>316</v>
      </c>
      <c r="B57" s="271" t="s">
        <v>317</v>
      </c>
      <c r="C57" s="231">
        <v>9</v>
      </c>
      <c r="D57" s="282">
        <v>7.3983999999999996</v>
      </c>
      <c r="E57" s="279">
        <f t="shared" si="0"/>
        <v>-17.795555555555566</v>
      </c>
      <c r="F57" s="255">
        <f t="shared" si="1"/>
        <v>1.712659630830091E-5</v>
      </c>
      <c r="H57" s="154"/>
    </row>
    <row r="58" spans="1:8" x14ac:dyDescent="0.25">
      <c r="A58" s="273" t="s">
        <v>318</v>
      </c>
      <c r="B58" s="271" t="s">
        <v>319</v>
      </c>
      <c r="C58" s="231">
        <v>1260.12931</v>
      </c>
      <c r="D58" s="282">
        <v>6255.785100000001</v>
      </c>
      <c r="E58" s="279">
        <f t="shared" si="0"/>
        <v>396.43993281927561</v>
      </c>
      <c r="F58" s="255">
        <f t="shared" si="1"/>
        <v>1.4481550875754739E-2</v>
      </c>
      <c r="H58" s="154"/>
    </row>
    <row r="59" spans="1:8" x14ac:dyDescent="0.25">
      <c r="A59" s="273" t="s">
        <v>320</v>
      </c>
      <c r="B59" s="271" t="s">
        <v>321</v>
      </c>
      <c r="C59" s="231">
        <v>98.080730000000003</v>
      </c>
      <c r="D59" s="282">
        <v>9.6999999999999993</v>
      </c>
      <c r="E59" s="279">
        <f t="shared" si="0"/>
        <v>-90.110187801416245</v>
      </c>
      <c r="F59" s="255">
        <f t="shared" si="1"/>
        <v>2.2454582638208102E-5</v>
      </c>
      <c r="H59" s="154"/>
    </row>
    <row r="60" spans="1:8" x14ac:dyDescent="0.25">
      <c r="A60" s="273" t="s">
        <v>262</v>
      </c>
      <c r="B60" s="271" t="s">
        <v>263</v>
      </c>
      <c r="C60" s="231">
        <v>3196500.5371800005</v>
      </c>
      <c r="D60" s="282">
        <v>3217204.3878399977</v>
      </c>
      <c r="E60" s="279">
        <f t="shared" si="0"/>
        <v>0.64770365026318188</v>
      </c>
      <c r="F60" s="255">
        <f t="shared" si="1"/>
        <v>7.4475238959545305</v>
      </c>
      <c r="H60" s="154"/>
    </row>
    <row r="61" spans="1:8" x14ac:dyDescent="0.25">
      <c r="A61" s="273" t="s">
        <v>264</v>
      </c>
      <c r="B61" s="271" t="s">
        <v>265</v>
      </c>
      <c r="C61" s="231">
        <v>5826597.3979199966</v>
      </c>
      <c r="D61" s="282">
        <v>6663541.8211900005</v>
      </c>
      <c r="E61" s="279">
        <f t="shared" si="0"/>
        <v>14.364205489275435</v>
      </c>
      <c r="F61" s="255">
        <f t="shared" si="1"/>
        <v>15.425469122377999</v>
      </c>
      <c r="H61" s="154"/>
    </row>
    <row r="62" spans="1:8" x14ac:dyDescent="0.25">
      <c r="A62" s="273" t="s">
        <v>266</v>
      </c>
      <c r="B62" s="271" t="s">
        <v>267</v>
      </c>
      <c r="C62" s="231">
        <v>776044.91008000018</v>
      </c>
      <c r="D62" s="282">
        <v>652394.39916000003</v>
      </c>
      <c r="E62" s="279">
        <f t="shared" si="0"/>
        <v>-15.933422062809925</v>
      </c>
      <c r="F62" s="255">
        <f t="shared" si="1"/>
        <v>1.5102313349115819</v>
      </c>
      <c r="H62" s="154"/>
    </row>
    <row r="63" spans="1:8" x14ac:dyDescent="0.25">
      <c r="A63" s="273" t="s">
        <v>268</v>
      </c>
      <c r="B63" s="271" t="s">
        <v>269</v>
      </c>
      <c r="C63" s="231">
        <v>16636.387050000001</v>
      </c>
      <c r="D63" s="282">
        <v>32350.846369999996</v>
      </c>
      <c r="E63" s="279">
        <f t="shared" si="0"/>
        <v>94.458365706272701</v>
      </c>
      <c r="F63" s="255">
        <f t="shared" si="1"/>
        <v>7.4889149817643247E-2</v>
      </c>
      <c r="H63" s="154"/>
    </row>
    <row r="64" spans="1:8" x14ac:dyDescent="0.25">
      <c r="A64" s="273" t="s">
        <v>270</v>
      </c>
      <c r="B64" s="271" t="s">
        <v>271</v>
      </c>
      <c r="C64" s="231">
        <v>51624.488469999982</v>
      </c>
      <c r="D64" s="282">
        <v>62667.075290000008</v>
      </c>
      <c r="E64" s="279">
        <f t="shared" si="0"/>
        <v>21.390210629238666</v>
      </c>
      <c r="F64" s="255">
        <f t="shared" si="1"/>
        <v>0.14506835265918702</v>
      </c>
      <c r="H64" s="154"/>
    </row>
    <row r="65" spans="1:8" x14ac:dyDescent="0.25">
      <c r="A65" s="273" t="s">
        <v>322</v>
      </c>
      <c r="B65" s="271" t="s">
        <v>323</v>
      </c>
      <c r="C65" s="231">
        <v>0</v>
      </c>
      <c r="D65" s="282">
        <v>13.62143</v>
      </c>
      <c r="E65" s="279" t="s">
        <v>315</v>
      </c>
      <c r="F65" s="255">
        <f t="shared" si="1"/>
        <v>3.1532322225316188E-5</v>
      </c>
      <c r="H65" s="154"/>
    </row>
    <row r="66" spans="1:8" x14ac:dyDescent="0.25">
      <c r="A66" s="273" t="s">
        <v>272</v>
      </c>
      <c r="B66" s="271" t="s">
        <v>273</v>
      </c>
      <c r="C66" s="231">
        <v>74236.73861</v>
      </c>
      <c r="D66" s="282">
        <v>78633.034850000011</v>
      </c>
      <c r="E66" s="279">
        <f t="shared" si="0"/>
        <v>5.9219953924643676</v>
      </c>
      <c r="F66" s="255">
        <f t="shared" si="1"/>
        <v>0.1820280390858168</v>
      </c>
      <c r="H66" s="154"/>
    </row>
    <row r="67" spans="1:8" x14ac:dyDescent="0.25">
      <c r="A67" s="273" t="s">
        <v>274</v>
      </c>
      <c r="B67" s="271" t="s">
        <v>275</v>
      </c>
      <c r="C67" s="231">
        <v>1416.6735800000001</v>
      </c>
      <c r="D67" s="282">
        <v>1307.9600899999998</v>
      </c>
      <c r="E67" s="279">
        <f t="shared" si="0"/>
        <v>-7.6738559633476342</v>
      </c>
      <c r="F67" s="255">
        <f t="shared" si="1"/>
        <v>3.0278039101425879E-3</v>
      </c>
      <c r="H67" s="154"/>
    </row>
    <row r="68" spans="1:8" x14ac:dyDescent="0.25">
      <c r="A68" s="273" t="s">
        <v>276</v>
      </c>
      <c r="B68" s="271" t="s">
        <v>277</v>
      </c>
      <c r="C68" s="231">
        <v>42060.908119999993</v>
      </c>
      <c r="D68" s="282">
        <v>53513.479799999994</v>
      </c>
      <c r="E68" s="279">
        <f t="shared" si="0"/>
        <v>27.228541160656249</v>
      </c>
      <c r="F68" s="255">
        <f t="shared" si="1"/>
        <v>0.12387864478630721</v>
      </c>
      <c r="H68" s="154"/>
    </row>
    <row r="69" spans="1:8" x14ac:dyDescent="0.25">
      <c r="A69" s="273" t="s">
        <v>278</v>
      </c>
      <c r="B69" s="271" t="s">
        <v>279</v>
      </c>
      <c r="C69" s="231">
        <v>572481.11850999983</v>
      </c>
      <c r="D69" s="282">
        <v>524524.63492999983</v>
      </c>
      <c r="E69" s="279">
        <f t="shared" si="0"/>
        <v>-8.3769546329871361</v>
      </c>
      <c r="F69" s="255">
        <f t="shared" si="1"/>
        <v>1.214224923795012</v>
      </c>
      <c r="H69" s="154"/>
    </row>
    <row r="70" spans="1:8" x14ac:dyDescent="0.25">
      <c r="A70" s="273" t="s">
        <v>280</v>
      </c>
      <c r="B70" s="271" t="s">
        <v>281</v>
      </c>
      <c r="C70" s="231">
        <v>337266.67597999994</v>
      </c>
      <c r="D70" s="282">
        <v>396644.3051800002</v>
      </c>
      <c r="E70" s="279">
        <f t="shared" si="0"/>
        <v>17.605542862325763</v>
      </c>
      <c r="F70" s="255">
        <f t="shared" si="1"/>
        <v>0.91819405449886071</v>
      </c>
      <c r="H70" s="154"/>
    </row>
    <row r="71" spans="1:8" x14ac:dyDescent="0.25">
      <c r="A71" s="273" t="s">
        <v>282</v>
      </c>
      <c r="B71" s="271" t="s">
        <v>283</v>
      </c>
      <c r="C71" s="231">
        <v>64991.008020000001</v>
      </c>
      <c r="D71" s="282">
        <v>79175.784000000014</v>
      </c>
      <c r="E71" s="279">
        <f t="shared" ref="E71:E89" si="2">D71/C71*100-100</f>
        <v>21.825751611107293</v>
      </c>
      <c r="F71" s="255">
        <f t="shared" ref="F71:F89" si="3">D71/D$90*100</f>
        <v>0.18328445203844487</v>
      </c>
      <c r="H71" s="154"/>
    </row>
    <row r="72" spans="1:8" x14ac:dyDescent="0.25">
      <c r="A72" s="273" t="s">
        <v>284</v>
      </c>
      <c r="B72" s="271" t="s">
        <v>285</v>
      </c>
      <c r="C72" s="231">
        <v>27616.603500000001</v>
      </c>
      <c r="D72" s="282">
        <v>49908.467400000023</v>
      </c>
      <c r="E72" s="279">
        <f t="shared" si="2"/>
        <v>80.719064167322472</v>
      </c>
      <c r="F72" s="255">
        <f t="shared" si="3"/>
        <v>0.11553338201851708</v>
      </c>
      <c r="H72" s="154"/>
    </row>
    <row r="73" spans="1:8" x14ac:dyDescent="0.25">
      <c r="A73" s="273" t="s">
        <v>286</v>
      </c>
      <c r="B73" s="271" t="s">
        <v>32</v>
      </c>
      <c r="C73" s="231">
        <v>62663.306869999993</v>
      </c>
      <c r="D73" s="282">
        <v>151735.01331000001</v>
      </c>
      <c r="E73" s="279">
        <f t="shared" si="2"/>
        <v>142.1433226063003</v>
      </c>
      <c r="F73" s="255">
        <f t="shared" si="3"/>
        <v>0.35125220571948473</v>
      </c>
      <c r="H73" s="154"/>
    </row>
    <row r="74" spans="1:8" x14ac:dyDescent="0.25">
      <c r="A74" s="273" t="s">
        <v>324</v>
      </c>
      <c r="B74" s="271" t="s">
        <v>325</v>
      </c>
      <c r="C74" s="231">
        <v>0</v>
      </c>
      <c r="D74" s="282">
        <v>5</v>
      </c>
      <c r="E74" s="279" t="s">
        <v>315</v>
      </c>
      <c r="F74" s="255">
        <f t="shared" si="3"/>
        <v>1.157452713309696E-5</v>
      </c>
      <c r="H74" s="154"/>
    </row>
    <row r="75" spans="1:8" x14ac:dyDescent="0.25">
      <c r="A75" s="273" t="s">
        <v>287</v>
      </c>
      <c r="B75" s="271" t="s">
        <v>52</v>
      </c>
      <c r="C75" s="231">
        <v>26826.811270000002</v>
      </c>
      <c r="D75" s="282">
        <v>12252.191419999999</v>
      </c>
      <c r="E75" s="279">
        <f t="shared" si="2"/>
        <v>-54.328558483201356</v>
      </c>
      <c r="F75" s="255">
        <f t="shared" si="3"/>
        <v>2.836266440613755E-2</v>
      </c>
      <c r="H75" s="154"/>
    </row>
    <row r="76" spans="1:8" x14ac:dyDescent="0.25">
      <c r="A76" s="273" t="s">
        <v>291</v>
      </c>
      <c r="B76" s="271" t="s">
        <v>292</v>
      </c>
      <c r="C76" s="231">
        <v>1604649.8232199999</v>
      </c>
      <c r="D76" s="282">
        <v>1402211.28064</v>
      </c>
      <c r="E76" s="279">
        <f t="shared" si="2"/>
        <v>-12.615745793918634</v>
      </c>
      <c r="F76" s="255">
        <f t="shared" si="3"/>
        <v>3.2459865028204629</v>
      </c>
      <c r="H76" s="154"/>
    </row>
    <row r="77" spans="1:8" x14ac:dyDescent="0.25">
      <c r="A77" s="273" t="s">
        <v>293</v>
      </c>
      <c r="B77" s="271" t="s">
        <v>294</v>
      </c>
      <c r="C77" s="231">
        <v>179991.26205999992</v>
      </c>
      <c r="D77" s="282">
        <v>148281.79254000002</v>
      </c>
      <c r="E77" s="279">
        <f t="shared" si="2"/>
        <v>-17.617227168188634</v>
      </c>
      <c r="F77" s="255">
        <f t="shared" si="3"/>
        <v>0.34325832621969693</v>
      </c>
      <c r="H77" s="154"/>
    </row>
    <row r="78" spans="1:8" x14ac:dyDescent="0.25">
      <c r="A78" s="273" t="s">
        <v>295</v>
      </c>
      <c r="B78" s="271" t="s">
        <v>296</v>
      </c>
      <c r="C78" s="231">
        <v>1164373.1218600003</v>
      </c>
      <c r="D78" s="282">
        <v>820213.04154999985</v>
      </c>
      <c r="E78" s="279">
        <f t="shared" si="2"/>
        <v>-29.557542496363197</v>
      </c>
      <c r="F78" s="255">
        <f t="shared" si="3"/>
        <v>1.8987156208680915</v>
      </c>
      <c r="H78" s="154"/>
    </row>
    <row r="79" spans="1:8" x14ac:dyDescent="0.25">
      <c r="A79" s="273" t="s">
        <v>297</v>
      </c>
      <c r="B79" s="271" t="s">
        <v>298</v>
      </c>
      <c r="C79" s="231">
        <v>67467.664980000001</v>
      </c>
      <c r="D79" s="282">
        <v>50621.644689999994</v>
      </c>
      <c r="E79" s="279">
        <f t="shared" si="2"/>
        <v>-24.969028192977788</v>
      </c>
      <c r="F79" s="255">
        <f t="shared" si="3"/>
        <v>0.11718431999727971</v>
      </c>
      <c r="H79" s="154"/>
    </row>
    <row r="80" spans="1:8" x14ac:dyDescent="0.25">
      <c r="A80" s="273" t="s">
        <v>299</v>
      </c>
      <c r="B80" s="271" t="s">
        <v>300</v>
      </c>
      <c r="C80" s="231">
        <v>92543.366850000006</v>
      </c>
      <c r="D80" s="282">
        <v>23942.769199999999</v>
      </c>
      <c r="E80" s="279">
        <f t="shared" si="2"/>
        <v>-74.128054754255999</v>
      </c>
      <c r="F80" s="255">
        <f t="shared" si="3"/>
        <v>5.5425246349375637E-2</v>
      </c>
      <c r="H80" s="154"/>
    </row>
    <row r="81" spans="1:8" x14ac:dyDescent="0.25">
      <c r="A81" s="273" t="s">
        <v>301</v>
      </c>
      <c r="B81" s="271" t="s">
        <v>302</v>
      </c>
      <c r="C81" s="231">
        <v>694715.23149999999</v>
      </c>
      <c r="D81" s="282">
        <v>852992.49649000005</v>
      </c>
      <c r="E81" s="279">
        <f t="shared" si="2"/>
        <v>22.783042290328723</v>
      </c>
      <c r="F81" s="255">
        <f t="shared" si="3"/>
        <v>1.9745969589903241</v>
      </c>
      <c r="H81" s="154"/>
    </row>
    <row r="82" spans="1:8" x14ac:dyDescent="0.25">
      <c r="A82" s="273" t="s">
        <v>303</v>
      </c>
      <c r="B82" s="271" t="s">
        <v>304</v>
      </c>
      <c r="C82" s="231">
        <v>105757.73461999999</v>
      </c>
      <c r="D82" s="282">
        <v>211049.31480000005</v>
      </c>
      <c r="E82" s="279">
        <f t="shared" si="2"/>
        <v>99.559224257521322</v>
      </c>
      <c r="F82" s="255">
        <f t="shared" si="3"/>
        <v>0.48855920411482445</v>
      </c>
      <c r="H82" s="154"/>
    </row>
    <row r="83" spans="1:8" x14ac:dyDescent="0.25">
      <c r="A83" s="273" t="s">
        <v>340</v>
      </c>
      <c r="B83" s="271" t="s">
        <v>341</v>
      </c>
      <c r="C83" s="231">
        <v>558.38680000000011</v>
      </c>
      <c r="D83" s="282">
        <v>1132.6580700000002</v>
      </c>
      <c r="E83" s="279">
        <f t="shared" si="2"/>
        <v>102.84470728892589</v>
      </c>
      <c r="F83" s="255">
        <f t="shared" si="3"/>
        <v>2.6219963127472475E-3</v>
      </c>
      <c r="H83" s="154"/>
    </row>
    <row r="84" spans="1:8" x14ac:dyDescent="0.25">
      <c r="A84" s="273" t="s">
        <v>305</v>
      </c>
      <c r="B84" s="271" t="s">
        <v>306</v>
      </c>
      <c r="C84" s="231">
        <v>831582.85943000007</v>
      </c>
      <c r="D84" s="282">
        <v>896289.37939000013</v>
      </c>
      <c r="E84" s="279">
        <f t="shared" si="2"/>
        <v>7.7811271872958656</v>
      </c>
      <c r="F84" s="255">
        <f t="shared" si="3"/>
        <v>2.0748251481712385</v>
      </c>
      <c r="H84" s="154"/>
    </row>
    <row r="85" spans="1:8" x14ac:dyDescent="0.25">
      <c r="A85" s="273" t="s">
        <v>326</v>
      </c>
      <c r="B85" s="271" t="s">
        <v>327</v>
      </c>
      <c r="C85" s="231">
        <v>2013.3730799999998</v>
      </c>
      <c r="D85" s="282">
        <v>406.84699000000001</v>
      </c>
      <c r="E85" s="279">
        <f t="shared" si="2"/>
        <v>-79.792766971931499</v>
      </c>
      <c r="F85" s="255">
        <f t="shared" si="3"/>
        <v>9.4181230495476553E-4</v>
      </c>
      <c r="H85" s="154"/>
    </row>
    <row r="86" spans="1:8" x14ac:dyDescent="0.25">
      <c r="A86" s="273" t="s">
        <v>307</v>
      </c>
      <c r="B86" s="271" t="s">
        <v>308</v>
      </c>
      <c r="C86" s="231">
        <v>19273.117819999999</v>
      </c>
      <c r="D86" s="282">
        <v>24119.988630000003</v>
      </c>
      <c r="E86" s="279">
        <f t="shared" si="2"/>
        <v>25.148348364115392</v>
      </c>
      <c r="F86" s="255">
        <f t="shared" si="3"/>
        <v>5.5835492569585046E-2</v>
      </c>
      <c r="H86" s="154"/>
    </row>
    <row r="87" spans="1:8" x14ac:dyDescent="0.25">
      <c r="A87" s="273" t="s">
        <v>309</v>
      </c>
      <c r="B87" s="271" t="s">
        <v>310</v>
      </c>
      <c r="C87" s="231">
        <v>277849.93515000003</v>
      </c>
      <c r="D87" s="282">
        <v>677234.84270999988</v>
      </c>
      <c r="E87" s="279">
        <f t="shared" si="2"/>
        <v>143.74122756026125</v>
      </c>
      <c r="F87" s="255">
        <f t="shared" si="3"/>
        <v>1.5677346124851093</v>
      </c>
      <c r="H87" s="154"/>
    </row>
    <row r="88" spans="1:8" x14ac:dyDescent="0.25">
      <c r="A88" s="273" t="s">
        <v>311</v>
      </c>
      <c r="B88" s="271" t="s">
        <v>312</v>
      </c>
      <c r="C88" s="231">
        <v>16524.320329999999</v>
      </c>
      <c r="D88" s="282">
        <v>98610.073769999988</v>
      </c>
      <c r="E88" s="279">
        <f t="shared" si="2"/>
        <v>496.75721482458096</v>
      </c>
      <c r="F88" s="255">
        <f t="shared" si="3"/>
        <v>0.22827299488951155</v>
      </c>
      <c r="H88" s="154"/>
    </row>
    <row r="89" spans="1:8" s="130" customFormat="1" x14ac:dyDescent="0.25">
      <c r="A89" s="286" t="s">
        <v>313</v>
      </c>
      <c r="B89" s="285" t="s">
        <v>314</v>
      </c>
      <c r="C89" s="284">
        <v>188022.09156000003</v>
      </c>
      <c r="D89" s="283">
        <v>121414.83626999999</v>
      </c>
      <c r="E89" s="280">
        <f t="shared" si="2"/>
        <v>-35.4252283534166</v>
      </c>
      <c r="F89" s="256">
        <f t="shared" si="3"/>
        <v>0.28106386335352795</v>
      </c>
      <c r="G89"/>
      <c r="H89" s="154"/>
    </row>
    <row r="90" spans="1:8" x14ac:dyDescent="0.25">
      <c r="A90" s="287"/>
      <c r="B90" s="288" t="s">
        <v>35</v>
      </c>
      <c r="C90" s="289">
        <f>SUM(C6:C89)</f>
        <v>39456918.954739988</v>
      </c>
      <c r="D90" s="289">
        <f>SUM(D6:D89)</f>
        <v>43198309.032449998</v>
      </c>
      <c r="E90" s="290">
        <f t="shared" ref="E90" si="4">D90/C90*100-100</f>
        <v>9.4822154816539523</v>
      </c>
      <c r="F90" s="291">
        <f t="shared" ref="F90" si="5">D90/D$90*100</f>
        <v>100</v>
      </c>
      <c r="H90" s="154"/>
    </row>
  </sheetData>
  <mergeCells count="6">
    <mergeCell ref="A1:F1"/>
    <mergeCell ref="C4:D4"/>
    <mergeCell ref="E4:E5"/>
    <mergeCell ref="F4:F5"/>
    <mergeCell ref="A2:F2"/>
    <mergeCell ref="A3:F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1"/>
  <sheetViews>
    <sheetView workbookViewId="0">
      <selection activeCell="G1" sqref="G1:H1048576"/>
    </sheetView>
  </sheetViews>
  <sheetFormatPr defaultRowHeight="15" x14ac:dyDescent="0.25"/>
  <cols>
    <col min="1" max="1" width="8" style="87" bestFit="1" customWidth="1"/>
    <col min="2" max="2" width="44.140625" style="206" customWidth="1"/>
    <col min="3" max="3" width="13.28515625" style="207" customWidth="1"/>
    <col min="4" max="4" width="12.5703125" style="207" bestFit="1" customWidth="1"/>
    <col min="5" max="5" width="17.85546875" style="2" customWidth="1"/>
    <col min="6" max="6" width="9.140625" style="1"/>
    <col min="7" max="7" width="12" bestFit="1" customWidth="1"/>
  </cols>
  <sheetData>
    <row r="1" spans="1:8" x14ac:dyDescent="0.25">
      <c r="A1" s="387" t="s">
        <v>104</v>
      </c>
      <c r="B1" s="387"/>
      <c r="C1" s="387"/>
      <c r="D1" s="387"/>
      <c r="E1" s="387"/>
      <c r="F1" s="387"/>
    </row>
    <row r="2" spans="1:8" x14ac:dyDescent="0.25">
      <c r="A2" s="387" t="s">
        <v>150</v>
      </c>
      <c r="B2" s="387"/>
      <c r="C2" s="387"/>
      <c r="D2" s="387"/>
      <c r="E2" s="387"/>
      <c r="F2" s="387"/>
    </row>
    <row r="3" spans="1:8" x14ac:dyDescent="0.25">
      <c r="A3" s="375" t="s">
        <v>119</v>
      </c>
      <c r="B3" s="392"/>
      <c r="C3" s="392"/>
      <c r="D3" s="392"/>
      <c r="E3" s="392"/>
      <c r="F3" s="376"/>
    </row>
    <row r="4" spans="1:8" ht="15" customHeight="1" x14ac:dyDescent="0.25">
      <c r="A4" s="178"/>
      <c r="B4" s="202"/>
      <c r="C4" s="385" t="s">
        <v>91</v>
      </c>
      <c r="D4" s="385"/>
      <c r="E4" s="386" t="s">
        <v>135</v>
      </c>
      <c r="F4" s="348" t="s">
        <v>143</v>
      </c>
    </row>
    <row r="5" spans="1:8" s="125" customFormat="1" ht="90" customHeight="1" x14ac:dyDescent="0.25">
      <c r="A5" s="234" t="s">
        <v>99</v>
      </c>
      <c r="B5" s="252" t="s">
        <v>100</v>
      </c>
      <c r="C5" s="254" t="s">
        <v>144</v>
      </c>
      <c r="D5" s="254" t="s">
        <v>129</v>
      </c>
      <c r="E5" s="377"/>
      <c r="F5" s="379"/>
    </row>
    <row r="6" spans="1:8" x14ac:dyDescent="0.25">
      <c r="A6" s="272" t="s">
        <v>171</v>
      </c>
      <c r="B6" s="270" t="s">
        <v>172</v>
      </c>
      <c r="C6" s="281">
        <v>85678.405874999997</v>
      </c>
      <c r="D6" s="281">
        <v>50.61</v>
      </c>
      <c r="E6" s="294">
        <f>D6/C6*100-100</f>
        <v>-99.94093027352325</v>
      </c>
      <c r="F6" s="204">
        <f>D6/D$101*100</f>
        <v>5.1945105775023987E-6</v>
      </c>
      <c r="H6" s="154"/>
    </row>
    <row r="7" spans="1:8" x14ac:dyDescent="0.25">
      <c r="A7" s="273" t="s">
        <v>330</v>
      </c>
      <c r="B7" s="271" t="s">
        <v>331</v>
      </c>
      <c r="C7" s="282">
        <v>695878.03676092566</v>
      </c>
      <c r="D7" s="282">
        <v>838851.3939090569</v>
      </c>
      <c r="E7" s="295">
        <f t="shared" ref="E7:E70" si="0">D7/C7*100-100</f>
        <v>20.545749340448126</v>
      </c>
      <c r="F7" s="255">
        <f t="shared" ref="F7:F70" si="1">D7/D$101*100</f>
        <v>8.6098052531381683E-2</v>
      </c>
      <c r="H7" s="154"/>
    </row>
    <row r="8" spans="1:8" x14ac:dyDescent="0.25">
      <c r="A8" s="273" t="s">
        <v>173</v>
      </c>
      <c r="B8" s="271" t="s">
        <v>174</v>
      </c>
      <c r="C8" s="282">
        <v>1125552.6966698959</v>
      </c>
      <c r="D8" s="282">
        <v>393128.82899768098</v>
      </c>
      <c r="E8" s="295">
        <f t="shared" si="0"/>
        <v>-65.07237465106634</v>
      </c>
      <c r="F8" s="255">
        <f t="shared" si="1"/>
        <v>4.0349967606196115E-2</v>
      </c>
      <c r="H8" s="154"/>
    </row>
    <row r="9" spans="1:8" x14ac:dyDescent="0.25">
      <c r="A9" s="273" t="s">
        <v>175</v>
      </c>
      <c r="B9" s="271" t="s">
        <v>176</v>
      </c>
      <c r="C9" s="282">
        <v>41227.323396240201</v>
      </c>
      <c r="D9" s="282">
        <v>46229.313768066408</v>
      </c>
      <c r="E9" s="295">
        <f t="shared" si="0"/>
        <v>12.132707049040121</v>
      </c>
      <c r="F9" s="255">
        <f t="shared" si="1"/>
        <v>4.7448855830645766E-3</v>
      </c>
      <c r="H9" s="154"/>
    </row>
    <row r="10" spans="1:8" x14ac:dyDescent="0.25">
      <c r="A10" s="273" t="s">
        <v>332</v>
      </c>
      <c r="B10" s="271" t="s">
        <v>333</v>
      </c>
      <c r="C10" s="282">
        <v>45595.479792114224</v>
      </c>
      <c r="D10" s="282">
        <v>32966.992603515668</v>
      </c>
      <c r="E10" s="295">
        <f t="shared" si="0"/>
        <v>-27.696796362657565</v>
      </c>
      <c r="F10" s="255">
        <f t="shared" si="1"/>
        <v>3.3836670971627244E-3</v>
      </c>
      <c r="H10" s="154"/>
    </row>
    <row r="11" spans="1:8" x14ac:dyDescent="0.25">
      <c r="A11" s="273" t="s">
        <v>177</v>
      </c>
      <c r="B11" s="271" t="s">
        <v>178</v>
      </c>
      <c r="C11" s="282">
        <v>14972408.283442929</v>
      </c>
      <c r="D11" s="282">
        <v>20685459.42389654</v>
      </c>
      <c r="E11" s="295">
        <f t="shared" si="0"/>
        <v>38.157195771713788</v>
      </c>
      <c r="F11" s="255">
        <f t="shared" si="1"/>
        <v>2.1231147555409455</v>
      </c>
      <c r="H11" s="154"/>
    </row>
    <row r="12" spans="1:8" x14ac:dyDescent="0.25">
      <c r="A12" s="273" t="s">
        <v>179</v>
      </c>
      <c r="B12" s="271" t="s">
        <v>180</v>
      </c>
      <c r="C12" s="282">
        <v>9326111.8362801243</v>
      </c>
      <c r="D12" s="282">
        <v>10031497.197101032</v>
      </c>
      <c r="E12" s="295">
        <f t="shared" si="0"/>
        <v>7.5635524557709175</v>
      </c>
      <c r="F12" s="255">
        <f t="shared" si="1"/>
        <v>1.0296130863174664</v>
      </c>
      <c r="H12" s="154"/>
    </row>
    <row r="13" spans="1:8" x14ac:dyDescent="0.25">
      <c r="A13" s="273" t="s">
        <v>181</v>
      </c>
      <c r="B13" s="271" t="s">
        <v>182</v>
      </c>
      <c r="C13" s="282">
        <v>6503140.4794364935</v>
      </c>
      <c r="D13" s="282">
        <v>6337939.095324086</v>
      </c>
      <c r="E13" s="295">
        <f t="shared" si="0"/>
        <v>-2.540332392246313</v>
      </c>
      <c r="F13" s="255">
        <f t="shared" si="1"/>
        <v>0.65051356787644632</v>
      </c>
      <c r="H13" s="154"/>
    </row>
    <row r="14" spans="1:8" x14ac:dyDescent="0.25">
      <c r="A14" s="273" t="s">
        <v>183</v>
      </c>
      <c r="B14" s="271" t="s">
        <v>40</v>
      </c>
      <c r="C14" s="282">
        <v>47531633.57723403</v>
      </c>
      <c r="D14" s="282">
        <v>50160487.235184148</v>
      </c>
      <c r="E14" s="295">
        <f t="shared" si="0"/>
        <v>5.530745442776535</v>
      </c>
      <c r="F14" s="255">
        <f t="shared" si="1"/>
        <v>5.1483734739347575</v>
      </c>
      <c r="H14" s="154"/>
    </row>
    <row r="15" spans="1:8" x14ac:dyDescent="0.25">
      <c r="A15" s="273" t="s">
        <v>184</v>
      </c>
      <c r="B15" s="271" t="s">
        <v>185</v>
      </c>
      <c r="C15" s="282">
        <v>1999529.2293347656</v>
      </c>
      <c r="D15" s="282">
        <v>2236859.5518448483</v>
      </c>
      <c r="E15" s="295">
        <f t="shared" si="0"/>
        <v>11.869309986983367</v>
      </c>
      <c r="F15" s="255">
        <f t="shared" si="1"/>
        <v>0.22958685244902866</v>
      </c>
      <c r="H15" s="154"/>
    </row>
    <row r="16" spans="1:8" x14ac:dyDescent="0.25">
      <c r="A16" s="273" t="s">
        <v>186</v>
      </c>
      <c r="B16" s="271" t="s">
        <v>187</v>
      </c>
      <c r="C16" s="282">
        <v>4217718.8301784713</v>
      </c>
      <c r="D16" s="282">
        <v>5508426.7626380641</v>
      </c>
      <c r="E16" s="295">
        <f t="shared" si="0"/>
        <v>30.602038315697229</v>
      </c>
      <c r="F16" s="255">
        <f t="shared" si="1"/>
        <v>0.56537405816875552</v>
      </c>
      <c r="H16" s="154"/>
    </row>
    <row r="17" spans="1:8" x14ac:dyDescent="0.25">
      <c r="A17" s="273" t="s">
        <v>188</v>
      </c>
      <c r="B17" s="271" t="s">
        <v>189</v>
      </c>
      <c r="C17" s="282">
        <v>394615.93052872503</v>
      </c>
      <c r="D17" s="282">
        <v>433498.63300077815</v>
      </c>
      <c r="E17" s="295">
        <f t="shared" si="0"/>
        <v>9.8533027848004622</v>
      </c>
      <c r="F17" s="255">
        <f t="shared" si="1"/>
        <v>4.4493444664204164E-2</v>
      </c>
      <c r="H17" s="154"/>
    </row>
    <row r="18" spans="1:8" x14ac:dyDescent="0.25">
      <c r="A18" s="273" t="s">
        <v>190</v>
      </c>
      <c r="B18" s="271" t="s">
        <v>191</v>
      </c>
      <c r="C18" s="282">
        <v>83355.006801696771</v>
      </c>
      <c r="D18" s="282">
        <v>112188.52928230283</v>
      </c>
      <c r="E18" s="295">
        <f t="shared" si="0"/>
        <v>34.591230433465824</v>
      </c>
      <c r="F18" s="255">
        <f t="shared" si="1"/>
        <v>1.1514809366357631E-2</v>
      </c>
      <c r="H18" s="154"/>
    </row>
    <row r="19" spans="1:8" x14ac:dyDescent="0.25">
      <c r="A19" s="273" t="s">
        <v>192</v>
      </c>
      <c r="B19" s="271" t="s">
        <v>193</v>
      </c>
      <c r="C19" s="282">
        <v>3393683.3922912255</v>
      </c>
      <c r="D19" s="282">
        <v>3259629.9364701076</v>
      </c>
      <c r="E19" s="295">
        <f t="shared" si="0"/>
        <v>-3.9500872746591824</v>
      </c>
      <c r="F19" s="255">
        <f t="shared" si="1"/>
        <v>0.33456198742812576</v>
      </c>
      <c r="H19" s="154"/>
    </row>
    <row r="20" spans="1:8" x14ac:dyDescent="0.25">
      <c r="A20" s="273" t="s">
        <v>334</v>
      </c>
      <c r="B20" s="271" t="s">
        <v>335</v>
      </c>
      <c r="C20" s="282">
        <v>7171.4398281249996</v>
      </c>
      <c r="D20" s="282">
        <v>9221.1661406250005</v>
      </c>
      <c r="E20" s="295">
        <f t="shared" si="0"/>
        <v>28.581796147286497</v>
      </c>
      <c r="F20" s="255">
        <f t="shared" si="1"/>
        <v>9.4644230496707257E-4</v>
      </c>
      <c r="H20" s="154"/>
    </row>
    <row r="21" spans="1:8" x14ac:dyDescent="0.25">
      <c r="A21" s="273" t="s">
        <v>194</v>
      </c>
      <c r="B21" s="271" t="s">
        <v>195</v>
      </c>
      <c r="C21" s="282">
        <v>3853847.6101862034</v>
      </c>
      <c r="D21" s="282">
        <v>5590699.0029667998</v>
      </c>
      <c r="E21" s="295">
        <f t="shared" si="0"/>
        <v>45.067983181013176</v>
      </c>
      <c r="F21" s="255">
        <f t="shared" si="1"/>
        <v>0.57381831864341348</v>
      </c>
      <c r="H21" s="154"/>
    </row>
    <row r="22" spans="1:8" x14ac:dyDescent="0.25">
      <c r="A22" s="273" t="s">
        <v>196</v>
      </c>
      <c r="B22" s="271" t="s">
        <v>197</v>
      </c>
      <c r="C22" s="282">
        <v>1699169.0126667887</v>
      </c>
      <c r="D22" s="282">
        <v>1402492.4884070654</v>
      </c>
      <c r="E22" s="295">
        <f t="shared" si="0"/>
        <v>-17.460095025750235</v>
      </c>
      <c r="F22" s="255">
        <f t="shared" si="1"/>
        <v>0.14394906275238414</v>
      </c>
      <c r="H22" s="154"/>
    </row>
    <row r="23" spans="1:8" x14ac:dyDescent="0.25">
      <c r="A23" s="273" t="s">
        <v>198</v>
      </c>
      <c r="B23" s="271" t="s">
        <v>199</v>
      </c>
      <c r="C23" s="282">
        <v>5484058.9946332816</v>
      </c>
      <c r="D23" s="282">
        <v>5545412.1298937099</v>
      </c>
      <c r="E23" s="295">
        <f t="shared" si="0"/>
        <v>1.1187541075044862</v>
      </c>
      <c r="F23" s="255">
        <f t="shared" si="1"/>
        <v>0.56917016331442372</v>
      </c>
      <c r="H23" s="154"/>
    </row>
    <row r="24" spans="1:8" x14ac:dyDescent="0.25">
      <c r="A24" s="273" t="s">
        <v>200</v>
      </c>
      <c r="B24" s="271" t="s">
        <v>201</v>
      </c>
      <c r="C24" s="282">
        <v>1142723.5098713515</v>
      </c>
      <c r="D24" s="282">
        <v>1002909.4896147766</v>
      </c>
      <c r="E24" s="295">
        <f t="shared" si="0"/>
        <v>-12.235157415490235</v>
      </c>
      <c r="F24" s="255">
        <f t="shared" si="1"/>
        <v>0.10293665188858898</v>
      </c>
      <c r="H24" s="154"/>
    </row>
    <row r="25" spans="1:8" x14ac:dyDescent="0.25">
      <c r="A25" s="273" t="s">
        <v>202</v>
      </c>
      <c r="B25" s="271" t="s">
        <v>203</v>
      </c>
      <c r="C25" s="282">
        <v>6109113.5150608802</v>
      </c>
      <c r="D25" s="282">
        <v>7435085.0647336375</v>
      </c>
      <c r="E25" s="295">
        <f t="shared" si="0"/>
        <v>21.704811122003576</v>
      </c>
      <c r="F25" s="255">
        <f t="shared" si="1"/>
        <v>0.76312246618037916</v>
      </c>
      <c r="H25" s="154"/>
    </row>
    <row r="26" spans="1:8" x14ac:dyDescent="0.25">
      <c r="A26" s="273" t="s">
        <v>204</v>
      </c>
      <c r="B26" s="271" t="s">
        <v>205</v>
      </c>
      <c r="C26" s="282">
        <v>301394.2119919284</v>
      </c>
      <c r="D26" s="282">
        <v>415574.70526916516</v>
      </c>
      <c r="E26" s="295">
        <f t="shared" si="0"/>
        <v>37.8841028573882</v>
      </c>
      <c r="F26" s="255">
        <f t="shared" si="1"/>
        <v>4.2653768074750451E-2</v>
      </c>
      <c r="H26" s="154"/>
    </row>
    <row r="27" spans="1:8" x14ac:dyDescent="0.25">
      <c r="A27" s="273" t="s">
        <v>206</v>
      </c>
      <c r="B27" s="271" t="s">
        <v>207</v>
      </c>
      <c r="C27" s="282">
        <v>19062657.11612355</v>
      </c>
      <c r="D27" s="282">
        <v>19238256.33374346</v>
      </c>
      <c r="E27" s="295">
        <f t="shared" si="0"/>
        <v>0.92116863116309844</v>
      </c>
      <c r="F27" s="255">
        <f t="shared" si="1"/>
        <v>1.9745766848119528</v>
      </c>
      <c r="H27" s="154"/>
    </row>
    <row r="28" spans="1:8" x14ac:dyDescent="0.25">
      <c r="A28" s="273" t="s">
        <v>208</v>
      </c>
      <c r="B28" s="271" t="s">
        <v>209</v>
      </c>
      <c r="C28" s="282">
        <v>3361921.8774659727</v>
      </c>
      <c r="D28" s="282">
        <v>3792679.1694396315</v>
      </c>
      <c r="E28" s="295">
        <f t="shared" si="0"/>
        <v>12.812828723383049</v>
      </c>
      <c r="F28" s="255">
        <f t="shared" si="1"/>
        <v>0.38927310932082942</v>
      </c>
      <c r="H28" s="154"/>
    </row>
    <row r="29" spans="1:8" x14ac:dyDescent="0.25">
      <c r="A29" s="273" t="s">
        <v>210</v>
      </c>
      <c r="B29" s="271" t="s">
        <v>211</v>
      </c>
      <c r="C29" s="282">
        <v>7198621.9280605176</v>
      </c>
      <c r="D29" s="282">
        <v>9074843.1645784676</v>
      </c>
      <c r="E29" s="295">
        <f t="shared" si="0"/>
        <v>26.063616832054535</v>
      </c>
      <c r="F29" s="255">
        <f t="shared" si="1"/>
        <v>0.93142400331116759</v>
      </c>
      <c r="H29" s="154"/>
    </row>
    <row r="30" spans="1:8" x14ac:dyDescent="0.25">
      <c r="A30" s="273" t="s">
        <v>212</v>
      </c>
      <c r="B30" s="271" t="s">
        <v>213</v>
      </c>
      <c r="C30" s="282">
        <v>2195082.7072100677</v>
      </c>
      <c r="D30" s="282">
        <v>2872541.5854427498</v>
      </c>
      <c r="E30" s="295">
        <f t="shared" si="0"/>
        <v>30.86256731955794</v>
      </c>
      <c r="F30" s="255">
        <f t="shared" si="1"/>
        <v>0.29483200256664444</v>
      </c>
      <c r="H30" s="154"/>
    </row>
    <row r="31" spans="1:8" x14ac:dyDescent="0.25">
      <c r="A31" s="273" t="s">
        <v>214</v>
      </c>
      <c r="B31" s="271" t="s">
        <v>215</v>
      </c>
      <c r="C31" s="282">
        <v>257705686.16841981</v>
      </c>
      <c r="D31" s="282">
        <v>291687285.27441037</v>
      </c>
      <c r="E31" s="295">
        <f t="shared" si="0"/>
        <v>13.186204624054113</v>
      </c>
      <c r="F31" s="255">
        <f t="shared" si="1"/>
        <v>29.938207640404752</v>
      </c>
      <c r="H31" s="154"/>
    </row>
    <row r="32" spans="1:8" x14ac:dyDescent="0.25">
      <c r="A32" s="273" t="s">
        <v>216</v>
      </c>
      <c r="B32" s="271" t="s">
        <v>217</v>
      </c>
      <c r="C32" s="282">
        <v>4139394.1543324138</v>
      </c>
      <c r="D32" s="282">
        <v>4469805.1475088699</v>
      </c>
      <c r="E32" s="295">
        <f t="shared" si="0"/>
        <v>7.9821099624117267</v>
      </c>
      <c r="F32" s="255">
        <f t="shared" si="1"/>
        <v>0.45877198415549286</v>
      </c>
      <c r="H32" s="154"/>
    </row>
    <row r="33" spans="1:8" x14ac:dyDescent="0.25">
      <c r="A33" s="273" t="s">
        <v>218</v>
      </c>
      <c r="B33" s="271" t="s">
        <v>219</v>
      </c>
      <c r="C33" s="282">
        <v>7912167.9622818772</v>
      </c>
      <c r="D33" s="282">
        <v>8296044.0387434531</v>
      </c>
      <c r="E33" s="295">
        <f t="shared" si="0"/>
        <v>4.8517179904616938</v>
      </c>
      <c r="F33" s="255">
        <f t="shared" si="1"/>
        <v>0.85148959712860284</v>
      </c>
      <c r="H33" s="154"/>
    </row>
    <row r="34" spans="1:8" x14ac:dyDescent="0.25">
      <c r="A34" s="273" t="s">
        <v>220</v>
      </c>
      <c r="B34" s="271" t="s">
        <v>42</v>
      </c>
      <c r="C34" s="282">
        <v>30047198.05365907</v>
      </c>
      <c r="D34" s="282">
        <v>29274494.96889624</v>
      </c>
      <c r="E34" s="295">
        <f t="shared" si="0"/>
        <v>-2.5716310831476363</v>
      </c>
      <c r="F34" s="255">
        <f t="shared" si="1"/>
        <v>3.0046764229791005</v>
      </c>
      <c r="H34" s="154"/>
    </row>
    <row r="35" spans="1:8" x14ac:dyDescent="0.25">
      <c r="A35" s="273" t="s">
        <v>342</v>
      </c>
      <c r="B35" s="271" t="s">
        <v>46</v>
      </c>
      <c r="C35" s="282">
        <v>692776.09902011149</v>
      </c>
      <c r="D35" s="282">
        <v>219989.54085461434</v>
      </c>
      <c r="E35" s="295">
        <f t="shared" si="0"/>
        <v>-68.245217875475817</v>
      </c>
      <c r="F35" s="255">
        <f t="shared" si="1"/>
        <v>2.257929256884391E-2</v>
      </c>
      <c r="H35" s="154"/>
    </row>
    <row r="36" spans="1:8" x14ac:dyDescent="0.25">
      <c r="A36" s="273" t="s">
        <v>221</v>
      </c>
      <c r="B36" s="271" t="s">
        <v>222</v>
      </c>
      <c r="C36" s="282">
        <v>6886170.8371941578</v>
      </c>
      <c r="D36" s="282">
        <v>7382142.1390900742</v>
      </c>
      <c r="E36" s="295">
        <f t="shared" si="0"/>
        <v>7.2024251739012186</v>
      </c>
      <c r="F36" s="255">
        <f t="shared" si="1"/>
        <v>0.75768850871625315</v>
      </c>
      <c r="H36" s="154"/>
    </row>
    <row r="37" spans="1:8" x14ac:dyDescent="0.25">
      <c r="A37" s="273" t="s">
        <v>223</v>
      </c>
      <c r="B37" s="271" t="s">
        <v>224</v>
      </c>
      <c r="C37" s="282">
        <v>10501265.021934895</v>
      </c>
      <c r="D37" s="282">
        <v>10817227.601902131</v>
      </c>
      <c r="E37" s="295">
        <f t="shared" si="0"/>
        <v>3.0088049326177213</v>
      </c>
      <c r="F37" s="255">
        <f t="shared" si="1"/>
        <v>1.1102589053019469</v>
      </c>
      <c r="H37" s="154"/>
    </row>
    <row r="38" spans="1:8" x14ac:dyDescent="0.25">
      <c r="A38" s="273" t="s">
        <v>225</v>
      </c>
      <c r="B38" s="271" t="s">
        <v>226</v>
      </c>
      <c r="C38" s="282">
        <v>6368990.5508477045</v>
      </c>
      <c r="D38" s="282">
        <v>6757133.2915420085</v>
      </c>
      <c r="E38" s="295">
        <f t="shared" si="0"/>
        <v>6.0942583851477394</v>
      </c>
      <c r="F38" s="255">
        <f t="shared" si="1"/>
        <v>0.69353883336314093</v>
      </c>
      <c r="H38" s="154"/>
    </row>
    <row r="39" spans="1:8" x14ac:dyDescent="0.25">
      <c r="A39" s="273" t="s">
        <v>227</v>
      </c>
      <c r="B39" s="271" t="s">
        <v>228</v>
      </c>
      <c r="C39" s="282">
        <v>2448540.6599090304</v>
      </c>
      <c r="D39" s="282">
        <v>2816808.2391559016</v>
      </c>
      <c r="E39" s="295">
        <f t="shared" si="0"/>
        <v>15.040288498233593</v>
      </c>
      <c r="F39" s="255">
        <f t="shared" si="1"/>
        <v>0.28911164183148069</v>
      </c>
      <c r="H39" s="154"/>
    </row>
    <row r="40" spans="1:8" x14ac:dyDescent="0.25">
      <c r="A40" s="273" t="s">
        <v>343</v>
      </c>
      <c r="B40" s="271" t="s">
        <v>344</v>
      </c>
      <c r="C40" s="282">
        <v>904813.58795373573</v>
      </c>
      <c r="D40" s="282">
        <v>513991.86302549217</v>
      </c>
      <c r="E40" s="295">
        <f t="shared" si="0"/>
        <v>-43.193618014965843</v>
      </c>
      <c r="F40" s="255">
        <f t="shared" si="1"/>
        <v>5.275511103015379E-2</v>
      </c>
      <c r="H40" s="154"/>
    </row>
    <row r="41" spans="1:8" x14ac:dyDescent="0.25">
      <c r="A41" s="273" t="s">
        <v>229</v>
      </c>
      <c r="B41" s="271" t="s">
        <v>230</v>
      </c>
      <c r="C41" s="282">
        <v>236720.4411630324</v>
      </c>
      <c r="D41" s="282">
        <v>326867.07846269966</v>
      </c>
      <c r="E41" s="295">
        <f t="shared" si="0"/>
        <v>38.081475708970174</v>
      </c>
      <c r="F41" s="255">
        <f t="shared" si="1"/>
        <v>3.3548992225089905E-2</v>
      </c>
      <c r="H41" s="154"/>
    </row>
    <row r="42" spans="1:8" x14ac:dyDescent="0.25">
      <c r="A42" s="273" t="s">
        <v>231</v>
      </c>
      <c r="B42" s="271" t="s">
        <v>232</v>
      </c>
      <c r="C42" s="282">
        <v>8819914.1785648353</v>
      </c>
      <c r="D42" s="282">
        <v>10232843.494402518</v>
      </c>
      <c r="E42" s="295">
        <f t="shared" si="0"/>
        <v>16.019762632969218</v>
      </c>
      <c r="F42" s="255">
        <f t="shared" si="1"/>
        <v>1.0502788731397055</v>
      </c>
      <c r="H42" s="154"/>
    </row>
    <row r="43" spans="1:8" x14ac:dyDescent="0.25">
      <c r="A43" s="273" t="s">
        <v>233</v>
      </c>
      <c r="B43" s="271" t="s">
        <v>234</v>
      </c>
      <c r="C43" s="282">
        <v>35039411.612201087</v>
      </c>
      <c r="D43" s="282">
        <v>36343015.219181813</v>
      </c>
      <c r="E43" s="295">
        <f t="shared" si="0"/>
        <v>3.7203924010150899</v>
      </c>
      <c r="F43" s="255">
        <f t="shared" si="1"/>
        <v>3.7301753996121434</v>
      </c>
      <c r="H43" s="154"/>
    </row>
    <row r="44" spans="1:8" x14ac:dyDescent="0.25">
      <c r="A44" s="273" t="s">
        <v>235</v>
      </c>
      <c r="B44" s="271" t="s">
        <v>53</v>
      </c>
      <c r="C44" s="282">
        <v>11893072.50618946</v>
      </c>
      <c r="D44" s="282">
        <v>13019836.350315074</v>
      </c>
      <c r="E44" s="295">
        <f t="shared" si="0"/>
        <v>9.4741190179343135</v>
      </c>
      <c r="F44" s="255">
        <f t="shared" si="1"/>
        <v>1.3363303228425585</v>
      </c>
      <c r="H44" s="154"/>
    </row>
    <row r="45" spans="1:8" x14ac:dyDescent="0.25">
      <c r="A45" s="273" t="s">
        <v>236</v>
      </c>
      <c r="B45" s="271" t="s">
        <v>237</v>
      </c>
      <c r="C45" s="282">
        <v>57511.152064336835</v>
      </c>
      <c r="D45" s="282">
        <v>60007.63510989002</v>
      </c>
      <c r="E45" s="295">
        <f t="shared" si="0"/>
        <v>4.3408677377222631</v>
      </c>
      <c r="F45" s="255">
        <f t="shared" si="1"/>
        <v>6.1590653094097617E-3</v>
      </c>
      <c r="H45" s="154"/>
    </row>
    <row r="46" spans="1:8" x14ac:dyDescent="0.25">
      <c r="A46" s="273" t="s">
        <v>238</v>
      </c>
      <c r="B46" s="271" t="s">
        <v>239</v>
      </c>
      <c r="C46" s="282">
        <v>403192.66499277984</v>
      </c>
      <c r="D46" s="282">
        <v>457907.46221043949</v>
      </c>
      <c r="E46" s="295">
        <f t="shared" si="0"/>
        <v>13.570385071027886</v>
      </c>
      <c r="F46" s="255">
        <f t="shared" si="1"/>
        <v>4.6998718750630462E-2</v>
      </c>
      <c r="H46" s="154"/>
    </row>
    <row r="47" spans="1:8" x14ac:dyDescent="0.25">
      <c r="A47" s="273" t="s">
        <v>336</v>
      </c>
      <c r="B47" s="271" t="s">
        <v>337</v>
      </c>
      <c r="C47" s="282">
        <v>0.78163000488281298</v>
      </c>
      <c r="D47" s="282">
        <v>0</v>
      </c>
      <c r="E47" s="295">
        <f t="shared" si="0"/>
        <v>-100</v>
      </c>
      <c r="F47" s="255">
        <f t="shared" si="1"/>
        <v>0</v>
      </c>
      <c r="H47" s="154"/>
    </row>
    <row r="48" spans="1:8" x14ac:dyDescent="0.25">
      <c r="A48" s="273" t="s">
        <v>240</v>
      </c>
      <c r="B48" s="271" t="s">
        <v>241</v>
      </c>
      <c r="C48" s="282">
        <v>2311332.5812148885</v>
      </c>
      <c r="D48" s="282">
        <v>2270267.3187985322</v>
      </c>
      <c r="E48" s="295">
        <f t="shared" si="0"/>
        <v>-1.7766920585167867</v>
      </c>
      <c r="F48" s="255">
        <f t="shared" si="1"/>
        <v>0.23301575975611513</v>
      </c>
      <c r="H48" s="154"/>
    </row>
    <row r="49" spans="1:8" x14ac:dyDescent="0.25">
      <c r="A49" s="273" t="s">
        <v>345</v>
      </c>
      <c r="B49" s="271" t="s">
        <v>346</v>
      </c>
      <c r="C49" s="282">
        <v>2652.2552219314593</v>
      </c>
      <c r="D49" s="282">
        <v>2405.3091972579969</v>
      </c>
      <c r="E49" s="295">
        <f t="shared" si="0"/>
        <v>-9.310794173632658</v>
      </c>
      <c r="F49" s="255">
        <f t="shared" si="1"/>
        <v>2.4687619180637166E-4</v>
      </c>
      <c r="H49" s="154"/>
    </row>
    <row r="50" spans="1:8" x14ac:dyDescent="0.25">
      <c r="A50" s="273" t="s">
        <v>242</v>
      </c>
      <c r="B50" s="271" t="s">
        <v>243</v>
      </c>
      <c r="C50" s="282">
        <v>3047.2113365821824</v>
      </c>
      <c r="D50" s="282">
        <v>2531.484649269104</v>
      </c>
      <c r="E50" s="295">
        <f t="shared" si="0"/>
        <v>-16.924546096350795</v>
      </c>
      <c r="F50" s="255">
        <f t="shared" si="1"/>
        <v>2.5982659133399154E-4</v>
      </c>
      <c r="H50" s="154"/>
    </row>
    <row r="51" spans="1:8" x14ac:dyDescent="0.25">
      <c r="A51" s="273" t="s">
        <v>347</v>
      </c>
      <c r="B51" s="271" t="s">
        <v>348</v>
      </c>
      <c r="C51" s="282">
        <v>23517.429436401362</v>
      </c>
      <c r="D51" s="282">
        <v>20385.708049621582</v>
      </c>
      <c r="E51" s="295">
        <f t="shared" si="0"/>
        <v>-13.316597357074912</v>
      </c>
      <c r="F51" s="255">
        <f t="shared" si="1"/>
        <v>2.0923488657110276E-3</v>
      </c>
      <c r="H51" s="154"/>
    </row>
    <row r="52" spans="1:8" x14ac:dyDescent="0.25">
      <c r="A52" s="273" t="s">
        <v>244</v>
      </c>
      <c r="B52" s="271" t="s">
        <v>245</v>
      </c>
      <c r="C52" s="282">
        <v>11024621.037412548</v>
      </c>
      <c r="D52" s="282">
        <v>11880717.25105839</v>
      </c>
      <c r="E52" s="295">
        <f t="shared" si="0"/>
        <v>7.7653119389831318</v>
      </c>
      <c r="F52" s="255">
        <f t="shared" si="1"/>
        <v>1.2194133852783646</v>
      </c>
      <c r="H52" s="154"/>
    </row>
    <row r="53" spans="1:8" x14ac:dyDescent="0.25">
      <c r="A53" s="273" t="s">
        <v>246</v>
      </c>
      <c r="B53" s="271" t="s">
        <v>247</v>
      </c>
      <c r="C53" s="282">
        <v>1430278.072111384</v>
      </c>
      <c r="D53" s="282">
        <v>1401505.7628985185</v>
      </c>
      <c r="E53" s="295">
        <f t="shared" si="0"/>
        <v>-2.0116584162121427</v>
      </c>
      <c r="F53" s="255">
        <f t="shared" si="1"/>
        <v>0.1438477871923913</v>
      </c>
      <c r="H53" s="154"/>
    </row>
    <row r="54" spans="1:8" x14ac:dyDescent="0.25">
      <c r="A54" s="273" t="s">
        <v>338</v>
      </c>
      <c r="B54" s="271" t="s">
        <v>339</v>
      </c>
      <c r="C54" s="282">
        <v>142766.83341339111</v>
      </c>
      <c r="D54" s="282">
        <v>146336.82970775221</v>
      </c>
      <c r="E54" s="295">
        <f t="shared" si="0"/>
        <v>2.5005781868285339</v>
      </c>
      <c r="F54" s="255">
        <f t="shared" si="1"/>
        <v>1.5019723568367638E-2</v>
      </c>
      <c r="H54" s="154"/>
    </row>
    <row r="55" spans="1:8" x14ac:dyDescent="0.25">
      <c r="A55" s="273" t="s">
        <v>248</v>
      </c>
      <c r="B55" s="271" t="s">
        <v>249</v>
      </c>
      <c r="C55" s="282">
        <v>184248.237448103</v>
      </c>
      <c r="D55" s="282">
        <v>277361.75610539014</v>
      </c>
      <c r="E55" s="295">
        <f t="shared" si="0"/>
        <v>50.536992889017085</v>
      </c>
      <c r="F55" s="255">
        <f t="shared" si="1"/>
        <v>2.8467863581981619E-2</v>
      </c>
      <c r="H55" s="154"/>
    </row>
    <row r="56" spans="1:8" x14ac:dyDescent="0.25">
      <c r="A56" s="273" t="s">
        <v>250</v>
      </c>
      <c r="B56" s="271" t="s">
        <v>251</v>
      </c>
      <c r="C56" s="282">
        <v>6147143.0412383899</v>
      </c>
      <c r="D56" s="282">
        <v>7060890.1794112781</v>
      </c>
      <c r="E56" s="295">
        <f t="shared" si="0"/>
        <v>14.864582327806161</v>
      </c>
      <c r="F56" s="255">
        <f t="shared" si="1"/>
        <v>0.72471584120795685</v>
      </c>
      <c r="H56" s="154"/>
    </row>
    <row r="57" spans="1:8" x14ac:dyDescent="0.25">
      <c r="A57" s="273" t="s">
        <v>252</v>
      </c>
      <c r="B57" s="271" t="s">
        <v>253</v>
      </c>
      <c r="C57" s="282">
        <v>2306036.2185606356</v>
      </c>
      <c r="D57" s="282">
        <v>3233964.2815616233</v>
      </c>
      <c r="E57" s="295">
        <f t="shared" si="0"/>
        <v>40.239093190833529</v>
      </c>
      <c r="F57" s="255">
        <f t="shared" si="1"/>
        <v>0.33192771523091874</v>
      </c>
      <c r="H57" s="154"/>
    </row>
    <row r="58" spans="1:8" x14ac:dyDescent="0.25">
      <c r="A58" s="273" t="s">
        <v>254</v>
      </c>
      <c r="B58" s="271" t="s">
        <v>255</v>
      </c>
      <c r="C58" s="282">
        <v>1966219.6485904842</v>
      </c>
      <c r="D58" s="282">
        <v>1928538.5926716852</v>
      </c>
      <c r="E58" s="295">
        <f t="shared" si="0"/>
        <v>-1.9164214916584399</v>
      </c>
      <c r="F58" s="255">
        <f t="shared" si="1"/>
        <v>0.19794139732769528</v>
      </c>
      <c r="H58" s="154"/>
    </row>
    <row r="59" spans="1:8" x14ac:dyDescent="0.25">
      <c r="A59" s="273" t="s">
        <v>256</v>
      </c>
      <c r="B59" s="271" t="s">
        <v>257</v>
      </c>
      <c r="C59" s="282">
        <v>9523346.2069710847</v>
      </c>
      <c r="D59" s="282">
        <v>10973355.538607899</v>
      </c>
      <c r="E59" s="295">
        <f t="shared" si="0"/>
        <v>15.225838692868351</v>
      </c>
      <c r="F59" s="255">
        <f t="shared" si="1"/>
        <v>1.1262835687807402</v>
      </c>
      <c r="H59" s="154"/>
    </row>
    <row r="60" spans="1:8" x14ac:dyDescent="0.25">
      <c r="A60" s="273" t="s">
        <v>258</v>
      </c>
      <c r="B60" s="271" t="s">
        <v>259</v>
      </c>
      <c r="C60" s="282">
        <v>889455.18148356176</v>
      </c>
      <c r="D60" s="282">
        <v>1065936.3758339603</v>
      </c>
      <c r="E60" s="295">
        <f t="shared" si="0"/>
        <v>19.841493762062029</v>
      </c>
      <c r="F60" s="255">
        <f t="shared" si="1"/>
        <v>0.10940560717672553</v>
      </c>
      <c r="H60" s="154"/>
    </row>
    <row r="61" spans="1:8" x14ac:dyDescent="0.25">
      <c r="A61" s="273" t="s">
        <v>260</v>
      </c>
      <c r="B61" s="271" t="s">
        <v>261</v>
      </c>
      <c r="C61" s="282">
        <v>233823.36938027956</v>
      </c>
      <c r="D61" s="282">
        <v>249039.53725602396</v>
      </c>
      <c r="E61" s="295">
        <f t="shared" si="0"/>
        <v>6.5075479478689431</v>
      </c>
      <c r="F61" s="255">
        <f t="shared" si="1"/>
        <v>2.55609269016542E-2</v>
      </c>
      <c r="H61" s="154"/>
    </row>
    <row r="62" spans="1:8" x14ac:dyDescent="0.25">
      <c r="A62" s="273" t="s">
        <v>316</v>
      </c>
      <c r="B62" s="271" t="s">
        <v>317</v>
      </c>
      <c r="C62" s="282">
        <v>577112.15295009664</v>
      </c>
      <c r="D62" s="282">
        <v>561256.90010816057</v>
      </c>
      <c r="E62" s="295">
        <f t="shared" si="0"/>
        <v>-2.7473434341811753</v>
      </c>
      <c r="F62" s="255">
        <f t="shared" si="1"/>
        <v>5.7606301211382084E-2</v>
      </c>
      <c r="H62" s="154"/>
    </row>
    <row r="63" spans="1:8" x14ac:dyDescent="0.25">
      <c r="A63" s="273" t="s">
        <v>318</v>
      </c>
      <c r="B63" s="271" t="s">
        <v>319</v>
      </c>
      <c r="C63" s="282">
        <v>668276.49493892526</v>
      </c>
      <c r="D63" s="282">
        <v>650447.57683620276</v>
      </c>
      <c r="E63" s="295">
        <f t="shared" si="0"/>
        <v>-2.6678954351599486</v>
      </c>
      <c r="F63" s="255">
        <f t="shared" si="1"/>
        <v>6.6760656352231953E-2</v>
      </c>
      <c r="H63" s="154"/>
    </row>
    <row r="64" spans="1:8" x14ac:dyDescent="0.25">
      <c r="A64" s="273" t="s">
        <v>320</v>
      </c>
      <c r="B64" s="271" t="s">
        <v>321</v>
      </c>
      <c r="C64" s="282">
        <v>1034518.5906539207</v>
      </c>
      <c r="D64" s="282">
        <v>1102380.8812972093</v>
      </c>
      <c r="E64" s="295">
        <f t="shared" si="0"/>
        <v>6.5597942131124825</v>
      </c>
      <c r="F64" s="255">
        <f t="shared" si="1"/>
        <v>0.11314619933481071</v>
      </c>
      <c r="H64" s="154"/>
    </row>
    <row r="65" spans="1:8" x14ac:dyDescent="0.25">
      <c r="A65" s="273" t="s">
        <v>262</v>
      </c>
      <c r="B65" s="271" t="s">
        <v>263</v>
      </c>
      <c r="C65" s="282">
        <v>1081476.9275057768</v>
      </c>
      <c r="D65" s="282">
        <v>1275911.1535736942</v>
      </c>
      <c r="E65" s="295">
        <f t="shared" si="0"/>
        <v>17.978582910348663</v>
      </c>
      <c r="F65" s="255">
        <f t="shared" si="1"/>
        <v>0.13095700421244502</v>
      </c>
      <c r="H65" s="154"/>
    </row>
    <row r="66" spans="1:8" x14ac:dyDescent="0.25">
      <c r="A66" s="273" t="s">
        <v>264</v>
      </c>
      <c r="B66" s="271" t="s">
        <v>265</v>
      </c>
      <c r="C66" s="282">
        <v>7951581.3463323843</v>
      </c>
      <c r="D66" s="282">
        <v>8336448.9573343191</v>
      </c>
      <c r="E66" s="295">
        <f t="shared" si="0"/>
        <v>4.8401392658763598</v>
      </c>
      <c r="F66" s="255">
        <f t="shared" si="1"/>
        <v>0.85563667827863987</v>
      </c>
      <c r="H66" s="154"/>
    </row>
    <row r="67" spans="1:8" x14ac:dyDescent="0.25">
      <c r="A67" s="273" t="s">
        <v>266</v>
      </c>
      <c r="B67" s="271" t="s">
        <v>267</v>
      </c>
      <c r="C67" s="282">
        <v>1069065.4624800587</v>
      </c>
      <c r="D67" s="282">
        <v>995155.25602932321</v>
      </c>
      <c r="E67" s="295">
        <f t="shared" si="0"/>
        <v>-6.9135342076504571</v>
      </c>
      <c r="F67" s="255">
        <f t="shared" si="1"/>
        <v>0.10214077264772629</v>
      </c>
      <c r="H67" s="154"/>
    </row>
    <row r="68" spans="1:8" x14ac:dyDescent="0.25">
      <c r="A68" s="273" t="s">
        <v>268</v>
      </c>
      <c r="B68" s="271" t="s">
        <v>269</v>
      </c>
      <c r="C68" s="282">
        <v>731633.15438019903</v>
      </c>
      <c r="D68" s="282">
        <v>752902.32690169965</v>
      </c>
      <c r="E68" s="295">
        <f t="shared" si="0"/>
        <v>2.9070815605012825</v>
      </c>
      <c r="F68" s="255">
        <f t="shared" si="1"/>
        <v>7.7276409818554589E-2</v>
      </c>
      <c r="H68" s="154"/>
    </row>
    <row r="69" spans="1:8" x14ac:dyDescent="0.25">
      <c r="A69" s="273" t="s">
        <v>270</v>
      </c>
      <c r="B69" s="271" t="s">
        <v>271</v>
      </c>
      <c r="C69" s="282">
        <v>482235.49606868718</v>
      </c>
      <c r="D69" s="282">
        <v>582143.48547876719</v>
      </c>
      <c r="E69" s="295">
        <f t="shared" si="0"/>
        <v>20.717676368611748</v>
      </c>
      <c r="F69" s="255">
        <f t="shared" si="1"/>
        <v>5.975005913739518E-2</v>
      </c>
      <c r="H69" s="154"/>
    </row>
    <row r="70" spans="1:8" x14ac:dyDescent="0.25">
      <c r="A70" s="273" t="s">
        <v>322</v>
      </c>
      <c r="B70" s="271" t="s">
        <v>323</v>
      </c>
      <c r="C70" s="282">
        <v>29870.010493289919</v>
      </c>
      <c r="D70" s="282">
        <v>42187.41154716396</v>
      </c>
      <c r="E70" s="295">
        <f t="shared" si="0"/>
        <v>41.236681375257831</v>
      </c>
      <c r="F70" s="255">
        <f t="shared" si="1"/>
        <v>4.3300327113058685E-3</v>
      </c>
      <c r="H70" s="154"/>
    </row>
    <row r="71" spans="1:8" x14ac:dyDescent="0.25">
      <c r="A71" s="273" t="s">
        <v>272</v>
      </c>
      <c r="B71" s="271" t="s">
        <v>273</v>
      </c>
      <c r="C71" s="282">
        <v>7312.5260902748032</v>
      </c>
      <c r="D71" s="282">
        <v>5133.2720334739688</v>
      </c>
      <c r="E71" s="295">
        <f t="shared" ref="E71:E100" si="2">D71/C71*100-100</f>
        <v>-29.801658549965438</v>
      </c>
      <c r="F71" s="255">
        <f t="shared" ref="F71:F100" si="3">D71/D$101*100</f>
        <v>5.2686891671760092E-4</v>
      </c>
      <c r="H71" s="154"/>
    </row>
    <row r="72" spans="1:8" x14ac:dyDescent="0.25">
      <c r="A72" s="273" t="s">
        <v>274</v>
      </c>
      <c r="B72" s="271" t="s">
        <v>275</v>
      </c>
      <c r="C72" s="282">
        <v>3604700.6017953902</v>
      </c>
      <c r="D72" s="282">
        <v>2826913.1054345611</v>
      </c>
      <c r="E72" s="295">
        <f t="shared" si="2"/>
        <v>-21.577034607907166</v>
      </c>
      <c r="F72" s="255">
        <f t="shared" si="3"/>
        <v>0.29014878537561711</v>
      </c>
      <c r="H72" s="154"/>
    </row>
    <row r="73" spans="1:8" x14ac:dyDescent="0.25">
      <c r="A73" s="273" t="s">
        <v>276</v>
      </c>
      <c r="B73" s="271" t="s">
        <v>277</v>
      </c>
      <c r="C73" s="282">
        <v>5301270.6914748037</v>
      </c>
      <c r="D73" s="282">
        <v>4103705.8881172533</v>
      </c>
      <c r="E73" s="295">
        <f t="shared" si="2"/>
        <v>-22.590146269712363</v>
      </c>
      <c r="F73" s="255">
        <f t="shared" si="3"/>
        <v>0.42119627826089601</v>
      </c>
      <c r="H73" s="154"/>
    </row>
    <row r="74" spans="1:8" x14ac:dyDescent="0.25">
      <c r="A74" s="273" t="s">
        <v>278</v>
      </c>
      <c r="B74" s="271" t="s">
        <v>279</v>
      </c>
      <c r="C74" s="282">
        <v>6083216.1598755633</v>
      </c>
      <c r="D74" s="282">
        <v>7244856.7524549533</v>
      </c>
      <c r="E74" s="295">
        <f t="shared" si="2"/>
        <v>19.095829608053123</v>
      </c>
      <c r="F74" s="255">
        <f t="shared" si="3"/>
        <v>0.74359780741191328</v>
      </c>
      <c r="H74" s="154"/>
    </row>
    <row r="75" spans="1:8" x14ac:dyDescent="0.25">
      <c r="A75" s="273" t="s">
        <v>280</v>
      </c>
      <c r="B75" s="271" t="s">
        <v>281</v>
      </c>
      <c r="C75" s="282">
        <v>3771288.0212106998</v>
      </c>
      <c r="D75" s="282">
        <v>1554783.9884343001</v>
      </c>
      <c r="E75" s="295">
        <f t="shared" si="2"/>
        <v>-58.773130567334228</v>
      </c>
      <c r="F75" s="255">
        <f t="shared" si="3"/>
        <v>0.15957996193743013</v>
      </c>
      <c r="H75" s="154"/>
    </row>
    <row r="76" spans="1:8" x14ac:dyDescent="0.25">
      <c r="A76" s="273" t="s">
        <v>282</v>
      </c>
      <c r="B76" s="271" t="s">
        <v>283</v>
      </c>
      <c r="C76" s="282">
        <v>101122075.14135164</v>
      </c>
      <c r="D76" s="282">
        <v>98652180.250382468</v>
      </c>
      <c r="E76" s="295">
        <f t="shared" si="2"/>
        <v>-2.4424883365147281</v>
      </c>
      <c r="F76" s="255">
        <f t="shared" si="3"/>
        <v>10.125465200637917</v>
      </c>
      <c r="H76" s="154"/>
    </row>
    <row r="77" spans="1:8" x14ac:dyDescent="0.25">
      <c r="A77" s="273" t="s">
        <v>284</v>
      </c>
      <c r="B77" s="271" t="s">
        <v>285</v>
      </c>
      <c r="C77" s="282">
        <v>14166054.347873198</v>
      </c>
      <c r="D77" s="282">
        <v>14665776.754157536</v>
      </c>
      <c r="E77" s="295">
        <f t="shared" si="2"/>
        <v>3.5276047515613556</v>
      </c>
      <c r="F77" s="255">
        <f t="shared" si="3"/>
        <v>1.5052663994617688</v>
      </c>
      <c r="H77" s="154"/>
    </row>
    <row r="78" spans="1:8" x14ac:dyDescent="0.25">
      <c r="A78" s="273" t="s">
        <v>286</v>
      </c>
      <c r="B78" s="271" t="s">
        <v>32</v>
      </c>
      <c r="C78" s="282">
        <v>4812781.6688064672</v>
      </c>
      <c r="D78" s="282">
        <v>8366582.3970498517</v>
      </c>
      <c r="E78" s="295">
        <f t="shared" si="2"/>
        <v>73.84088813496291</v>
      </c>
      <c r="F78" s="255">
        <f t="shared" si="3"/>
        <v>0.85872951509624251</v>
      </c>
      <c r="H78" s="154"/>
    </row>
    <row r="79" spans="1:8" x14ac:dyDescent="0.25">
      <c r="A79" s="273" t="s">
        <v>324</v>
      </c>
      <c r="B79" s="271" t="s">
        <v>325</v>
      </c>
      <c r="C79" s="282">
        <v>19124.584837951665</v>
      </c>
      <c r="D79" s="282">
        <v>22744.949080322272</v>
      </c>
      <c r="E79" s="295">
        <f t="shared" si="2"/>
        <v>18.930420048576408</v>
      </c>
      <c r="F79" s="255">
        <f t="shared" si="3"/>
        <v>2.3344967117662025E-3</v>
      </c>
      <c r="H79" s="154"/>
    </row>
    <row r="80" spans="1:8" x14ac:dyDescent="0.25">
      <c r="A80" s="273" t="s">
        <v>287</v>
      </c>
      <c r="B80" s="271" t="s">
        <v>52</v>
      </c>
      <c r="C80" s="282">
        <v>9160844.8217777442</v>
      </c>
      <c r="D80" s="282">
        <v>12623482.835292397</v>
      </c>
      <c r="E80" s="295">
        <f t="shared" si="2"/>
        <v>37.79823892751736</v>
      </c>
      <c r="F80" s="255">
        <f t="shared" si="3"/>
        <v>1.2956493798230848</v>
      </c>
      <c r="H80" s="154"/>
    </row>
    <row r="81" spans="1:8" x14ac:dyDescent="0.25">
      <c r="A81" s="273" t="s">
        <v>288</v>
      </c>
      <c r="B81" s="271" t="s">
        <v>289</v>
      </c>
      <c r="C81" s="282">
        <v>60077.701146461492</v>
      </c>
      <c r="D81" s="282">
        <v>59713.910636871347</v>
      </c>
      <c r="E81" s="295">
        <f t="shared" si="2"/>
        <v>-0.60553333873956205</v>
      </c>
      <c r="F81" s="255">
        <f t="shared" si="3"/>
        <v>6.1289180088374079E-3</v>
      </c>
      <c r="H81" s="154"/>
    </row>
    <row r="82" spans="1:8" x14ac:dyDescent="0.25">
      <c r="A82" s="273" t="s">
        <v>290</v>
      </c>
      <c r="B82" s="271" t="s">
        <v>57</v>
      </c>
      <c r="C82" s="282">
        <v>4078718.8852947038</v>
      </c>
      <c r="D82" s="282">
        <v>4083984.0838930863</v>
      </c>
      <c r="E82" s="295">
        <f t="shared" si="2"/>
        <v>0.129089519195972</v>
      </c>
      <c r="F82" s="255">
        <f t="shared" si="3"/>
        <v>0.41917207117435445</v>
      </c>
      <c r="H82" s="154"/>
    </row>
    <row r="83" spans="1:8" x14ac:dyDescent="0.25">
      <c r="A83" s="273" t="s">
        <v>349</v>
      </c>
      <c r="B83" s="271" t="s">
        <v>350</v>
      </c>
      <c r="C83" s="282">
        <v>125721.23442684936</v>
      </c>
      <c r="D83" s="282">
        <v>163385.60930679285</v>
      </c>
      <c r="E83" s="295">
        <f t="shared" si="2"/>
        <v>29.95864227045783</v>
      </c>
      <c r="F83" s="255">
        <f t="shared" si="3"/>
        <v>1.6769576679624774E-2</v>
      </c>
      <c r="H83" s="154"/>
    </row>
    <row r="84" spans="1:8" x14ac:dyDescent="0.25">
      <c r="A84" s="273" t="s">
        <v>351</v>
      </c>
      <c r="B84" s="271" t="s">
        <v>352</v>
      </c>
      <c r="C84" s="282">
        <v>36158.777572776831</v>
      </c>
      <c r="D84" s="282">
        <v>33626.40033484649</v>
      </c>
      <c r="E84" s="295">
        <f t="shared" si="2"/>
        <v>-7.0034923963715983</v>
      </c>
      <c r="F84" s="255">
        <f t="shared" si="3"/>
        <v>3.4513474060993933E-3</v>
      </c>
      <c r="H84" s="154"/>
    </row>
    <row r="85" spans="1:8" x14ac:dyDescent="0.25">
      <c r="A85" s="273" t="s">
        <v>291</v>
      </c>
      <c r="B85" s="271" t="s">
        <v>292</v>
      </c>
      <c r="C85" s="282">
        <v>1286367.3958236824</v>
      </c>
      <c r="D85" s="282">
        <v>1565185.0933704574</v>
      </c>
      <c r="E85" s="295">
        <f t="shared" si="2"/>
        <v>21.674810668552709</v>
      </c>
      <c r="F85" s="255">
        <f t="shared" si="3"/>
        <v>0.16064751083307491</v>
      </c>
      <c r="H85" s="154"/>
    </row>
    <row r="86" spans="1:8" x14ac:dyDescent="0.25">
      <c r="A86" s="273" t="s">
        <v>293</v>
      </c>
      <c r="B86" s="271" t="s">
        <v>294</v>
      </c>
      <c r="C86" s="282">
        <v>2752817.4387263032</v>
      </c>
      <c r="D86" s="282">
        <v>3164760.8455127771</v>
      </c>
      <c r="E86" s="295">
        <f t="shared" si="2"/>
        <v>14.964428842657853</v>
      </c>
      <c r="F86" s="255">
        <f t="shared" si="3"/>
        <v>0.32482481105081124</v>
      </c>
      <c r="H86" s="154"/>
    </row>
    <row r="87" spans="1:8" x14ac:dyDescent="0.25">
      <c r="A87" s="273" t="s">
        <v>295</v>
      </c>
      <c r="B87" s="271" t="s">
        <v>296</v>
      </c>
      <c r="C87" s="282">
        <v>51991493.998013504</v>
      </c>
      <c r="D87" s="282">
        <v>64619197.262866177</v>
      </c>
      <c r="E87" s="295">
        <f t="shared" si="2"/>
        <v>24.288017700232189</v>
      </c>
      <c r="F87" s="255">
        <f t="shared" si="3"/>
        <v>6.6323869530067654</v>
      </c>
      <c r="H87" s="154"/>
    </row>
    <row r="88" spans="1:8" x14ac:dyDescent="0.25">
      <c r="A88" s="273" t="s">
        <v>297</v>
      </c>
      <c r="B88" s="271" t="s">
        <v>298</v>
      </c>
      <c r="C88" s="282">
        <v>36394110.802353263</v>
      </c>
      <c r="D88" s="282">
        <v>38856970.185086444</v>
      </c>
      <c r="E88" s="295">
        <f t="shared" si="2"/>
        <v>6.7671920770597183</v>
      </c>
      <c r="F88" s="255">
        <f t="shared" si="3"/>
        <v>3.9882027788209222</v>
      </c>
      <c r="H88" s="154"/>
    </row>
    <row r="89" spans="1:8" x14ac:dyDescent="0.25">
      <c r="A89" s="273" t="s">
        <v>353</v>
      </c>
      <c r="B89" s="271" t="s">
        <v>354</v>
      </c>
      <c r="C89" s="282">
        <v>23480.66820397952</v>
      </c>
      <c r="D89" s="282">
        <v>8011.1747801589918</v>
      </c>
      <c r="E89" s="295">
        <f t="shared" si="2"/>
        <v>-65.881827933664795</v>
      </c>
      <c r="F89" s="255">
        <f t="shared" si="3"/>
        <v>8.2225117829986844E-4</v>
      </c>
      <c r="H89" s="154"/>
    </row>
    <row r="90" spans="1:8" x14ac:dyDescent="0.25">
      <c r="A90" s="273" t="s">
        <v>299</v>
      </c>
      <c r="B90" s="271" t="s">
        <v>300</v>
      </c>
      <c r="C90" s="282">
        <v>47541719.079352871</v>
      </c>
      <c r="D90" s="282">
        <v>63388849.956517383</v>
      </c>
      <c r="E90" s="295">
        <f t="shared" si="2"/>
        <v>33.333104448145292</v>
      </c>
      <c r="F90" s="255">
        <f t="shared" si="3"/>
        <v>6.506106532203952</v>
      </c>
      <c r="H90" s="154"/>
    </row>
    <row r="91" spans="1:8" x14ac:dyDescent="0.25">
      <c r="A91" s="273" t="s">
        <v>301</v>
      </c>
      <c r="B91" s="271" t="s">
        <v>302</v>
      </c>
      <c r="C91" s="282">
        <v>54354.196526247062</v>
      </c>
      <c r="D91" s="282">
        <v>120365.08059666349</v>
      </c>
      <c r="E91" s="295">
        <f t="shared" si="2"/>
        <v>121.44579128962101</v>
      </c>
      <c r="F91" s="255">
        <f t="shared" si="3"/>
        <v>1.2354034465941459E-2</v>
      </c>
      <c r="H91" s="154"/>
    </row>
    <row r="92" spans="1:8" x14ac:dyDescent="0.25">
      <c r="A92" s="273" t="s">
        <v>355</v>
      </c>
      <c r="B92" s="271" t="s">
        <v>356</v>
      </c>
      <c r="C92" s="282">
        <v>4145.443396972657</v>
      </c>
      <c r="D92" s="282">
        <v>8885.2428294067413</v>
      </c>
      <c r="E92" s="295">
        <f t="shared" si="2"/>
        <v>114.33757450157142</v>
      </c>
      <c r="F92" s="255">
        <f t="shared" si="3"/>
        <v>9.1196379887434613E-4</v>
      </c>
      <c r="H92" s="154"/>
    </row>
    <row r="93" spans="1:8" x14ac:dyDescent="0.25">
      <c r="A93" s="273" t="s">
        <v>303</v>
      </c>
      <c r="B93" s="271" t="s">
        <v>304</v>
      </c>
      <c r="C93" s="282">
        <v>5385428.1340920934</v>
      </c>
      <c r="D93" s="282">
        <v>6263954.1151853614</v>
      </c>
      <c r="E93" s="295">
        <f t="shared" si="2"/>
        <v>16.313020231981511</v>
      </c>
      <c r="F93" s="255">
        <f t="shared" si="3"/>
        <v>0.64291989544200823</v>
      </c>
      <c r="H93" s="154"/>
    </row>
    <row r="94" spans="1:8" x14ac:dyDescent="0.25">
      <c r="A94" s="273" t="s">
        <v>340</v>
      </c>
      <c r="B94" s="271" t="s">
        <v>341</v>
      </c>
      <c r="C94" s="282">
        <v>153923.14119932745</v>
      </c>
      <c r="D94" s="282">
        <v>182910.16423812869</v>
      </c>
      <c r="E94" s="295">
        <f t="shared" si="2"/>
        <v>18.832141036716237</v>
      </c>
      <c r="F94" s="255">
        <f t="shared" si="3"/>
        <v>1.8773538487802027E-2</v>
      </c>
      <c r="H94" s="154"/>
    </row>
    <row r="95" spans="1:8" x14ac:dyDescent="0.25">
      <c r="A95" s="273" t="s">
        <v>305</v>
      </c>
      <c r="B95" s="271" t="s">
        <v>306</v>
      </c>
      <c r="C95" s="282">
        <v>128617.26058879346</v>
      </c>
      <c r="D95" s="282">
        <v>105399.90076209255</v>
      </c>
      <c r="E95" s="295">
        <f t="shared" si="2"/>
        <v>-18.051511687012137</v>
      </c>
      <c r="F95" s="255">
        <f t="shared" si="3"/>
        <v>1.0818037924844754E-2</v>
      </c>
      <c r="H95" s="154"/>
    </row>
    <row r="96" spans="1:8" x14ac:dyDescent="0.25">
      <c r="A96" s="273" t="s">
        <v>326</v>
      </c>
      <c r="B96" s="271" t="s">
        <v>327</v>
      </c>
      <c r="C96" s="282">
        <v>7053.0060000000003</v>
      </c>
      <c r="D96" s="282">
        <v>395079.25723925803</v>
      </c>
      <c r="E96" s="295">
        <f t="shared" si="2"/>
        <v>5501.5726803473299</v>
      </c>
      <c r="F96" s="255">
        <f t="shared" si="3"/>
        <v>4.0550155713912607E-2</v>
      </c>
      <c r="H96" s="154"/>
    </row>
    <row r="97" spans="1:8" x14ac:dyDescent="0.25">
      <c r="A97" s="273" t="s">
        <v>307</v>
      </c>
      <c r="B97" s="271" t="s">
        <v>308</v>
      </c>
      <c r="C97" s="282">
        <v>3146596.268984538</v>
      </c>
      <c r="D97" s="282">
        <v>3494652.2027883991</v>
      </c>
      <c r="E97" s="295">
        <f t="shared" si="2"/>
        <v>11.061347057281836</v>
      </c>
      <c r="F97" s="255">
        <f t="shared" si="3"/>
        <v>0.35868420928821176</v>
      </c>
      <c r="H97" s="154"/>
    </row>
    <row r="98" spans="1:8" x14ac:dyDescent="0.25">
      <c r="A98" s="273" t="s">
        <v>309</v>
      </c>
      <c r="B98" s="271" t="s">
        <v>310</v>
      </c>
      <c r="C98" s="282">
        <v>639171.3555294415</v>
      </c>
      <c r="D98" s="282">
        <v>635343.3961598078</v>
      </c>
      <c r="E98" s="295">
        <f t="shared" si="2"/>
        <v>-0.59889407379073134</v>
      </c>
      <c r="F98" s="255">
        <f t="shared" si="3"/>
        <v>6.5210393038893866E-2</v>
      </c>
      <c r="H98" s="154"/>
    </row>
    <row r="99" spans="1:8" x14ac:dyDescent="0.25">
      <c r="A99" s="273" t="s">
        <v>311</v>
      </c>
      <c r="B99" s="271" t="s">
        <v>312</v>
      </c>
      <c r="C99" s="282">
        <v>3961163.1154863001</v>
      </c>
      <c r="D99" s="282">
        <v>3135075.0967044476</v>
      </c>
      <c r="E99" s="295">
        <f t="shared" si="2"/>
        <v>-20.854683200301281</v>
      </c>
      <c r="F99" s="255">
        <f t="shared" si="3"/>
        <v>0.32177792434490438</v>
      </c>
      <c r="H99" s="154"/>
    </row>
    <row r="100" spans="1:8" s="130" customFormat="1" x14ac:dyDescent="0.25">
      <c r="A100" s="286" t="s">
        <v>313</v>
      </c>
      <c r="B100" s="285" t="s">
        <v>314</v>
      </c>
      <c r="C100" s="283">
        <v>1227.1679821777345</v>
      </c>
      <c r="D100" s="283">
        <v>1849.9628586425779</v>
      </c>
      <c r="E100" s="296">
        <f t="shared" si="2"/>
        <v>50.75058064663898</v>
      </c>
      <c r="F100" s="256">
        <f t="shared" si="3"/>
        <v>1.8987653896869089E-4</v>
      </c>
      <c r="G100"/>
      <c r="H100" s="154"/>
    </row>
    <row r="101" spans="1:8" s="130" customFormat="1" x14ac:dyDescent="0.25">
      <c r="A101" s="287"/>
      <c r="B101" s="288" t="s">
        <v>35</v>
      </c>
      <c r="C101" s="292">
        <f>SUM(C6:C100)</f>
        <v>880523987.45889628</v>
      </c>
      <c r="D101" s="292">
        <f>SUM(D6:D100)</f>
        <v>974297756.1580801</v>
      </c>
      <c r="E101" s="293">
        <f t="shared" ref="E101" si="4">D101/C101*100-100</f>
        <v>10.649768777998375</v>
      </c>
      <c r="F101" s="291">
        <f t="shared" ref="F101" si="5">D101/D$101*100</f>
        <v>100</v>
      </c>
      <c r="G101"/>
      <c r="H101" s="154"/>
    </row>
  </sheetData>
  <mergeCells count="6">
    <mergeCell ref="A1:F1"/>
    <mergeCell ref="C4:D4"/>
    <mergeCell ref="E4:E5"/>
    <mergeCell ref="F4:F5"/>
    <mergeCell ref="A2:F2"/>
    <mergeCell ref="A3:F3"/>
  </mergeCells>
  <conditionalFormatting sqref="A6:A100">
    <cfRule type="duplicateValues" dxfId="45" priority="2"/>
  </conditionalFormatting>
  <conditionalFormatting sqref="C4:C5">
    <cfRule type="top10" dxfId="44" priority="33" rank="10"/>
  </conditionalFormatting>
  <conditionalFormatting sqref="C5">
    <cfRule type="top10" dxfId="43" priority="30" rank="10"/>
  </conditionalFormatting>
  <conditionalFormatting sqref="C6:C100">
    <cfRule type="duplicateValues" dxfId="42" priority="3"/>
  </conditionalFormatting>
  <conditionalFormatting sqref="C4:D4">
    <cfRule type="top10" dxfId="41" priority="32" rank="10"/>
  </conditionalFormatting>
  <conditionalFormatting sqref="C101:D101">
    <cfRule type="duplicateValues" dxfId="40" priority="5"/>
  </conditionalFormatting>
  <conditionalFormatting sqref="D6:D100">
    <cfRule type="duplicateValues" dxfId="39" priority="1"/>
  </conditionalFormatting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5"/>
  <sheetViews>
    <sheetView topLeftCell="A61" workbookViewId="0">
      <selection activeCell="G61" sqref="G1:I1048576"/>
    </sheetView>
  </sheetViews>
  <sheetFormatPr defaultRowHeight="15" x14ac:dyDescent="0.25"/>
  <cols>
    <col min="1" max="1" width="9.140625" style="1"/>
    <col min="2" max="2" width="59" style="206" customWidth="1"/>
    <col min="3" max="3" width="15.28515625" style="1" customWidth="1"/>
    <col min="4" max="4" width="12.5703125" style="1" bestFit="1" customWidth="1"/>
    <col min="5" max="5" width="19.85546875" style="153" customWidth="1"/>
    <col min="6" max="6" width="13.85546875" style="1" customWidth="1"/>
  </cols>
  <sheetData>
    <row r="1" spans="1:8" s="125" customFormat="1" x14ac:dyDescent="0.25">
      <c r="A1" s="348" t="s">
        <v>105</v>
      </c>
      <c r="B1" s="348"/>
      <c r="C1" s="348"/>
      <c r="D1" s="348"/>
      <c r="E1" s="348"/>
      <c r="F1" s="348"/>
    </row>
    <row r="2" spans="1:8" s="125" customFormat="1" x14ac:dyDescent="0.25">
      <c r="A2" s="348" t="s">
        <v>150</v>
      </c>
      <c r="B2" s="348"/>
      <c r="C2" s="348"/>
      <c r="D2" s="348"/>
      <c r="E2" s="348"/>
      <c r="F2" s="348"/>
    </row>
    <row r="3" spans="1:8" s="125" customFormat="1" x14ac:dyDescent="0.25">
      <c r="A3" s="389" t="s">
        <v>119</v>
      </c>
      <c r="B3" s="390"/>
      <c r="C3" s="390"/>
      <c r="D3" s="390"/>
      <c r="E3" s="390"/>
      <c r="F3" s="391"/>
    </row>
    <row r="4" spans="1:8" s="125" customFormat="1" ht="15" customHeight="1" x14ac:dyDescent="0.25">
      <c r="A4" s="202"/>
      <c r="B4" s="202"/>
      <c r="C4" s="385" t="s">
        <v>91</v>
      </c>
      <c r="D4" s="385"/>
      <c r="E4" s="386" t="s">
        <v>135</v>
      </c>
      <c r="F4" s="348" t="s">
        <v>143</v>
      </c>
    </row>
    <row r="5" spans="1:8" s="125" customFormat="1" ht="91.5" customHeight="1" x14ac:dyDescent="0.25">
      <c r="A5" s="252" t="s">
        <v>99</v>
      </c>
      <c r="B5" s="252" t="s">
        <v>100</v>
      </c>
      <c r="C5" s="254" t="s">
        <v>144</v>
      </c>
      <c r="D5" s="254" t="s">
        <v>129</v>
      </c>
      <c r="E5" s="377"/>
      <c r="F5" s="379"/>
    </row>
    <row r="6" spans="1:8" x14ac:dyDescent="0.25">
      <c r="A6" s="272" t="s">
        <v>171</v>
      </c>
      <c r="B6" s="270" t="s">
        <v>172</v>
      </c>
      <c r="C6" s="281">
        <v>14260.96493359375</v>
      </c>
      <c r="D6" s="281">
        <v>9246.6839335937511</v>
      </c>
      <c r="E6" s="278">
        <f>D6/C6*100-100</f>
        <v>-35.160881632827952</v>
      </c>
      <c r="F6" s="204">
        <f>D6/D$102*100</f>
        <v>2.7486418644205503E-3</v>
      </c>
      <c r="H6" s="154"/>
    </row>
    <row r="7" spans="1:8" x14ac:dyDescent="0.25">
      <c r="A7" s="273" t="s">
        <v>328</v>
      </c>
      <c r="B7" s="271" t="s">
        <v>329</v>
      </c>
      <c r="C7" s="282">
        <v>3489.8561635742171</v>
      </c>
      <c r="D7" s="282">
        <v>657.33129394531204</v>
      </c>
      <c r="E7" s="279">
        <f t="shared" ref="E7:E70" si="0">D7/C7*100-100</f>
        <v>-81.164516153809302</v>
      </c>
      <c r="F7" s="255">
        <f t="shared" ref="F7:F70" si="1">D7/D$102*100</f>
        <v>1.9539635249862049E-4</v>
      </c>
      <c r="H7" s="154"/>
    </row>
    <row r="8" spans="1:8" x14ac:dyDescent="0.25">
      <c r="A8" s="273" t="s">
        <v>330</v>
      </c>
      <c r="B8" s="271" t="s">
        <v>331</v>
      </c>
      <c r="C8" s="282">
        <v>818.98537744140629</v>
      </c>
      <c r="D8" s="282">
        <v>1145.3833706054688</v>
      </c>
      <c r="E8" s="279">
        <f t="shared" si="0"/>
        <v>39.853946377377724</v>
      </c>
      <c r="F8" s="255">
        <f t="shared" si="1"/>
        <v>3.4047326651012001E-4</v>
      </c>
      <c r="H8" s="154"/>
    </row>
    <row r="9" spans="1:8" x14ac:dyDescent="0.25">
      <c r="A9" s="273" t="s">
        <v>173</v>
      </c>
      <c r="B9" s="271" t="s">
        <v>174</v>
      </c>
      <c r="C9" s="282">
        <v>6955.0775734863282</v>
      </c>
      <c r="D9" s="282">
        <v>4446.1905329895053</v>
      </c>
      <c r="E9" s="279">
        <f t="shared" si="0"/>
        <v>-36.072739865059603</v>
      </c>
      <c r="F9" s="255">
        <f t="shared" si="1"/>
        <v>1.3216614219683349E-3</v>
      </c>
      <c r="H9" s="154"/>
    </row>
    <row r="10" spans="1:8" x14ac:dyDescent="0.25">
      <c r="A10" s="273" t="s">
        <v>175</v>
      </c>
      <c r="B10" s="271" t="s">
        <v>176</v>
      </c>
      <c r="C10" s="282">
        <v>16783.4916328125</v>
      </c>
      <c r="D10" s="282">
        <v>10063.82731640625</v>
      </c>
      <c r="E10" s="279">
        <f t="shared" si="0"/>
        <v>-40.037344215484914</v>
      </c>
      <c r="F10" s="255">
        <f t="shared" si="1"/>
        <v>2.9915434848677125E-3</v>
      </c>
      <c r="H10" s="154"/>
    </row>
    <row r="11" spans="1:8" x14ac:dyDescent="0.25">
      <c r="A11" s="273" t="s">
        <v>332</v>
      </c>
      <c r="B11" s="271" t="s">
        <v>333</v>
      </c>
      <c r="C11" s="282">
        <v>34809.342814453077</v>
      </c>
      <c r="D11" s="282">
        <v>42647.361471435506</v>
      </c>
      <c r="E11" s="279">
        <f t="shared" si="0"/>
        <v>22.516996941775162</v>
      </c>
      <c r="F11" s="255">
        <f t="shared" si="1"/>
        <v>1.2677228289547995E-2</v>
      </c>
      <c r="H11" s="154"/>
    </row>
    <row r="12" spans="1:8" x14ac:dyDescent="0.25">
      <c r="A12" s="273" t="s">
        <v>177</v>
      </c>
      <c r="B12" s="271" t="s">
        <v>178</v>
      </c>
      <c r="C12" s="282">
        <v>7025224.458311419</v>
      </c>
      <c r="D12" s="282">
        <v>2371012.5086663216</v>
      </c>
      <c r="E12" s="279">
        <f t="shared" si="0"/>
        <v>-66.250010619073976</v>
      </c>
      <c r="F12" s="255">
        <f t="shared" si="1"/>
        <v>0.7048001520532311</v>
      </c>
      <c r="H12" s="154"/>
    </row>
    <row r="13" spans="1:8" x14ac:dyDescent="0.25">
      <c r="A13" s="273" t="s">
        <v>179</v>
      </c>
      <c r="B13" s="271" t="s">
        <v>180</v>
      </c>
      <c r="C13" s="282">
        <v>10067711.112184014</v>
      </c>
      <c r="D13" s="282">
        <v>14887369.908989495</v>
      </c>
      <c r="E13" s="279">
        <f t="shared" si="0"/>
        <v>47.872438363598803</v>
      </c>
      <c r="F13" s="255">
        <f t="shared" si="1"/>
        <v>4.4253754618234895</v>
      </c>
      <c r="H13" s="154"/>
    </row>
    <row r="14" spans="1:8" x14ac:dyDescent="0.25">
      <c r="A14" s="273" t="s">
        <v>181</v>
      </c>
      <c r="B14" s="271" t="s">
        <v>182</v>
      </c>
      <c r="C14" s="282">
        <v>176532.83094033814</v>
      </c>
      <c r="D14" s="282">
        <v>146129.40789410396</v>
      </c>
      <c r="E14" s="279">
        <f t="shared" si="0"/>
        <v>-17.222531856700058</v>
      </c>
      <c r="F14" s="255">
        <f t="shared" si="1"/>
        <v>4.3437994749823315E-2</v>
      </c>
      <c r="H14" s="154"/>
    </row>
    <row r="15" spans="1:8" x14ac:dyDescent="0.25">
      <c r="A15" s="273" t="s">
        <v>183</v>
      </c>
      <c r="B15" s="271" t="s">
        <v>40</v>
      </c>
      <c r="C15" s="282">
        <v>316750.55124321749</v>
      </c>
      <c r="D15" s="282">
        <v>390637.72435771214</v>
      </c>
      <c r="E15" s="279">
        <f t="shared" si="0"/>
        <v>23.32661232142901</v>
      </c>
      <c r="F15" s="255">
        <f t="shared" si="1"/>
        <v>0.11611981232436018</v>
      </c>
      <c r="H15" s="154"/>
    </row>
    <row r="16" spans="1:8" x14ac:dyDescent="0.25">
      <c r="A16" s="273" t="s">
        <v>184</v>
      </c>
      <c r="B16" s="271" t="s">
        <v>185</v>
      </c>
      <c r="C16" s="282">
        <v>209936.55709863282</v>
      </c>
      <c r="D16" s="282">
        <v>368458.85595468135</v>
      </c>
      <c r="E16" s="279">
        <f t="shared" si="0"/>
        <v>75.509621119284731</v>
      </c>
      <c r="F16" s="255">
        <f t="shared" si="1"/>
        <v>0.10952698762786905</v>
      </c>
      <c r="H16" s="154"/>
    </row>
    <row r="17" spans="1:8" x14ac:dyDescent="0.25">
      <c r="A17" s="273" t="s">
        <v>186</v>
      </c>
      <c r="B17" s="271" t="s">
        <v>187</v>
      </c>
      <c r="C17" s="282">
        <v>211707.62244023124</v>
      </c>
      <c r="D17" s="282">
        <v>276324.70012588496</v>
      </c>
      <c r="E17" s="279">
        <f t="shared" si="0"/>
        <v>30.521847508771799</v>
      </c>
      <c r="F17" s="255">
        <f t="shared" si="1"/>
        <v>8.2139461497119981E-2</v>
      </c>
      <c r="H17" s="154"/>
    </row>
    <row r="18" spans="1:8" x14ac:dyDescent="0.25">
      <c r="A18" s="273" t="s">
        <v>188</v>
      </c>
      <c r="B18" s="271" t="s">
        <v>189</v>
      </c>
      <c r="C18" s="282">
        <v>7185.9368555603005</v>
      </c>
      <c r="D18" s="282">
        <v>33540.946776657096</v>
      </c>
      <c r="E18" s="279">
        <f t="shared" si="0"/>
        <v>366.75816182136282</v>
      </c>
      <c r="F18" s="255">
        <f t="shared" si="1"/>
        <v>9.9702824433829766E-3</v>
      </c>
      <c r="H18" s="154"/>
    </row>
    <row r="19" spans="1:8" x14ac:dyDescent="0.25">
      <c r="A19" s="273" t="s">
        <v>190</v>
      </c>
      <c r="B19" s="271" t="s">
        <v>191</v>
      </c>
      <c r="C19" s="282">
        <v>0</v>
      </c>
      <c r="D19" s="282">
        <v>383.38593701171874</v>
      </c>
      <c r="E19" s="279" t="e">
        <f t="shared" si="0"/>
        <v>#DIV/0!</v>
      </c>
      <c r="F19" s="255">
        <f t="shared" si="1"/>
        <v>1.13964167507881E-4</v>
      </c>
      <c r="H19" s="154"/>
    </row>
    <row r="20" spans="1:8" x14ac:dyDescent="0.25">
      <c r="A20" s="273" t="s">
        <v>192</v>
      </c>
      <c r="B20" s="271" t="s">
        <v>193</v>
      </c>
      <c r="C20" s="282">
        <v>1032808.5225438233</v>
      </c>
      <c r="D20" s="282">
        <v>6236634.9168860745</v>
      </c>
      <c r="E20" s="279">
        <f t="shared" si="0"/>
        <v>503.8519997419412</v>
      </c>
      <c r="F20" s="255">
        <f t="shared" si="1"/>
        <v>1.853883613711629</v>
      </c>
      <c r="H20" s="154"/>
    </row>
    <row r="21" spans="1:8" x14ac:dyDescent="0.25">
      <c r="A21" s="273" t="s">
        <v>334</v>
      </c>
      <c r="B21" s="271" t="s">
        <v>335</v>
      </c>
      <c r="C21" s="282">
        <v>6530.7236788330083</v>
      </c>
      <c r="D21" s="282">
        <v>51830.465557006843</v>
      </c>
      <c r="E21" s="279">
        <f t="shared" si="0"/>
        <v>693.64046169946914</v>
      </c>
      <c r="F21" s="255">
        <f t="shared" si="1"/>
        <v>1.5406970596758312E-2</v>
      </c>
      <c r="H21" s="154"/>
    </row>
    <row r="22" spans="1:8" x14ac:dyDescent="0.25">
      <c r="A22" s="273" t="s">
        <v>194</v>
      </c>
      <c r="B22" s="271" t="s">
        <v>195</v>
      </c>
      <c r="C22" s="282">
        <v>147948.52078213461</v>
      </c>
      <c r="D22" s="282">
        <v>162658.23706536845</v>
      </c>
      <c r="E22" s="279">
        <f t="shared" si="0"/>
        <v>9.9424557984564075</v>
      </c>
      <c r="F22" s="255">
        <f t="shared" si="1"/>
        <v>4.835130552764029E-2</v>
      </c>
      <c r="H22" s="154"/>
    </row>
    <row r="23" spans="1:8" x14ac:dyDescent="0.25">
      <c r="A23" s="273" t="s">
        <v>196</v>
      </c>
      <c r="B23" s="271" t="s">
        <v>197</v>
      </c>
      <c r="C23" s="282">
        <v>212861.23845864891</v>
      </c>
      <c r="D23" s="282">
        <v>136150.27200271646</v>
      </c>
      <c r="E23" s="279">
        <f t="shared" si="0"/>
        <v>-36.038015662881975</v>
      </c>
      <c r="F23" s="255">
        <f t="shared" si="1"/>
        <v>4.0471626386981589E-2</v>
      </c>
      <c r="H23" s="154"/>
    </row>
    <row r="24" spans="1:8" x14ac:dyDescent="0.25">
      <c r="A24" s="273" t="s">
        <v>198</v>
      </c>
      <c r="B24" s="271" t="s">
        <v>199</v>
      </c>
      <c r="C24" s="282">
        <v>127098.64954722597</v>
      </c>
      <c r="D24" s="282">
        <v>130164.62186013795</v>
      </c>
      <c r="E24" s="279">
        <f t="shared" si="0"/>
        <v>2.4122776471930791</v>
      </c>
      <c r="F24" s="255">
        <f t="shared" si="1"/>
        <v>3.8692349763510818E-2</v>
      </c>
      <c r="H24" s="154"/>
    </row>
    <row r="25" spans="1:8" x14ac:dyDescent="0.25">
      <c r="A25" s="273" t="s">
        <v>200</v>
      </c>
      <c r="B25" s="271" t="s">
        <v>201</v>
      </c>
      <c r="C25" s="282">
        <v>564768.11089176917</v>
      </c>
      <c r="D25" s="282">
        <v>461085.2592798156</v>
      </c>
      <c r="E25" s="279">
        <f t="shared" si="0"/>
        <v>-18.358481934866731</v>
      </c>
      <c r="F25" s="255">
        <f t="shared" si="1"/>
        <v>0.13706083779065026</v>
      </c>
      <c r="H25" s="154"/>
    </row>
    <row r="26" spans="1:8" x14ac:dyDescent="0.25">
      <c r="A26" s="273" t="s">
        <v>202</v>
      </c>
      <c r="B26" s="271" t="s">
        <v>203</v>
      </c>
      <c r="C26" s="282">
        <v>1008456.5411515203</v>
      </c>
      <c r="D26" s="282">
        <v>923811.28781294229</v>
      </c>
      <c r="E26" s="279">
        <f t="shared" si="0"/>
        <v>-8.3935449753664813</v>
      </c>
      <c r="F26" s="255">
        <f t="shared" si="1"/>
        <v>0.27460940578727416</v>
      </c>
      <c r="H26" s="154"/>
    </row>
    <row r="27" spans="1:8" x14ac:dyDescent="0.25">
      <c r="A27" s="273" t="s">
        <v>204</v>
      </c>
      <c r="B27" s="271" t="s">
        <v>205</v>
      </c>
      <c r="C27" s="282">
        <v>11805.117696044917</v>
      </c>
      <c r="D27" s="282">
        <v>16314.080798461915</v>
      </c>
      <c r="E27" s="279">
        <f t="shared" si="0"/>
        <v>38.194986433109761</v>
      </c>
      <c r="F27" s="255">
        <f t="shared" si="1"/>
        <v>4.8494753129043151E-3</v>
      </c>
      <c r="H27" s="154"/>
    </row>
    <row r="28" spans="1:8" x14ac:dyDescent="0.25">
      <c r="A28" s="273" t="s">
        <v>206</v>
      </c>
      <c r="B28" s="271" t="s">
        <v>207</v>
      </c>
      <c r="C28" s="282">
        <v>658513.3019729919</v>
      </c>
      <c r="D28" s="282">
        <v>746296.42451051297</v>
      </c>
      <c r="E28" s="279">
        <f t="shared" si="0"/>
        <v>13.330501035364264</v>
      </c>
      <c r="F28" s="255">
        <f t="shared" si="1"/>
        <v>0.22184186357062197</v>
      </c>
      <c r="H28" s="154"/>
    </row>
    <row r="29" spans="1:8" x14ac:dyDescent="0.25">
      <c r="A29" s="273" t="s">
        <v>208</v>
      </c>
      <c r="B29" s="271" t="s">
        <v>209</v>
      </c>
      <c r="C29" s="282">
        <v>481.87399926757814</v>
      </c>
      <c r="D29" s="282">
        <v>1063.877671630855</v>
      </c>
      <c r="E29" s="279">
        <f t="shared" si="0"/>
        <v>120.77922304334541</v>
      </c>
      <c r="F29" s="255">
        <f t="shared" si="1"/>
        <v>3.1624512396741141E-4</v>
      </c>
      <c r="H29" s="154"/>
    </row>
    <row r="30" spans="1:8" x14ac:dyDescent="0.25">
      <c r="A30" s="273" t="s">
        <v>210</v>
      </c>
      <c r="B30" s="271" t="s">
        <v>211</v>
      </c>
      <c r="C30" s="282">
        <v>33490.45790090943</v>
      </c>
      <c r="D30" s="282">
        <v>87274.300365844771</v>
      </c>
      <c r="E30" s="279">
        <f t="shared" si="0"/>
        <v>160.59452702638282</v>
      </c>
      <c r="F30" s="255">
        <f t="shared" si="1"/>
        <v>2.5942899897557367E-2</v>
      </c>
      <c r="H30" s="154"/>
    </row>
    <row r="31" spans="1:8" x14ac:dyDescent="0.25">
      <c r="A31" s="273" t="s">
        <v>212</v>
      </c>
      <c r="B31" s="271" t="s">
        <v>213</v>
      </c>
      <c r="C31" s="282">
        <v>0.278929992675781</v>
      </c>
      <c r="D31" s="282">
        <v>0</v>
      </c>
      <c r="E31" s="279">
        <f t="shared" si="0"/>
        <v>-100</v>
      </c>
      <c r="F31" s="255">
        <f t="shared" si="1"/>
        <v>0</v>
      </c>
      <c r="H31" s="154"/>
    </row>
    <row r="32" spans="1:8" x14ac:dyDescent="0.25">
      <c r="A32" s="273" t="s">
        <v>214</v>
      </c>
      <c r="B32" s="271" t="s">
        <v>215</v>
      </c>
      <c r="C32" s="282">
        <v>74168.174656467614</v>
      </c>
      <c r="D32" s="282">
        <v>58774.591149383574</v>
      </c>
      <c r="E32" s="279">
        <f t="shared" si="0"/>
        <v>-20.754971493344812</v>
      </c>
      <c r="F32" s="255">
        <f t="shared" si="1"/>
        <v>1.7471160792084113E-2</v>
      </c>
      <c r="H32" s="154"/>
    </row>
    <row r="33" spans="1:8" x14ac:dyDescent="0.25">
      <c r="A33" s="273" t="s">
        <v>216</v>
      </c>
      <c r="B33" s="271" t="s">
        <v>217</v>
      </c>
      <c r="C33" s="282">
        <v>381295.95843919873</v>
      </c>
      <c r="D33" s="282">
        <v>568220.07906407141</v>
      </c>
      <c r="E33" s="279">
        <f t="shared" si="0"/>
        <v>49.023367934459628</v>
      </c>
      <c r="F33" s="255">
        <f t="shared" si="1"/>
        <v>0.1689074168357402</v>
      </c>
      <c r="H33" s="154"/>
    </row>
    <row r="34" spans="1:8" x14ac:dyDescent="0.25">
      <c r="A34" s="273" t="s">
        <v>218</v>
      </c>
      <c r="B34" s="271" t="s">
        <v>219</v>
      </c>
      <c r="C34" s="282">
        <v>4185782.3279595231</v>
      </c>
      <c r="D34" s="282">
        <v>3920498.2198207537</v>
      </c>
      <c r="E34" s="279">
        <f t="shared" si="0"/>
        <v>-6.3377425616895238</v>
      </c>
      <c r="F34" s="255">
        <f t="shared" si="1"/>
        <v>1.1653956827955967</v>
      </c>
      <c r="H34" s="154"/>
    </row>
    <row r="35" spans="1:8" x14ac:dyDescent="0.25">
      <c r="A35" s="273" t="s">
        <v>220</v>
      </c>
      <c r="B35" s="271" t="s">
        <v>42</v>
      </c>
      <c r="C35" s="282">
        <v>979814.87471566757</v>
      </c>
      <c r="D35" s="282">
        <v>243383.44655054374</v>
      </c>
      <c r="E35" s="279">
        <f t="shared" si="0"/>
        <v>-75.160262123886298</v>
      </c>
      <c r="F35" s="255">
        <f t="shared" si="1"/>
        <v>7.2347442077625682E-2</v>
      </c>
      <c r="H35" s="154"/>
    </row>
    <row r="36" spans="1:8" x14ac:dyDescent="0.25">
      <c r="A36" s="273" t="s">
        <v>342</v>
      </c>
      <c r="B36" s="271" t="s">
        <v>46</v>
      </c>
      <c r="C36" s="282">
        <v>9245180.342036223</v>
      </c>
      <c r="D36" s="282">
        <v>30330408.119581055</v>
      </c>
      <c r="E36" s="279">
        <f t="shared" si="0"/>
        <v>228.06724149743167</v>
      </c>
      <c r="F36" s="255">
        <f t="shared" si="1"/>
        <v>9.0159272363103771</v>
      </c>
      <c r="H36" s="154"/>
    </row>
    <row r="37" spans="1:8" x14ac:dyDescent="0.25">
      <c r="A37" s="273" t="s">
        <v>221</v>
      </c>
      <c r="B37" s="271" t="s">
        <v>222</v>
      </c>
      <c r="C37" s="282">
        <v>761467.10871660011</v>
      </c>
      <c r="D37" s="282">
        <v>1077989.9676292567</v>
      </c>
      <c r="E37" s="279">
        <f t="shared" si="0"/>
        <v>41.567502429111329</v>
      </c>
      <c r="F37" s="255">
        <f t="shared" si="1"/>
        <v>0.32044010325543232</v>
      </c>
      <c r="H37" s="154"/>
    </row>
    <row r="38" spans="1:8" x14ac:dyDescent="0.25">
      <c r="A38" s="273" t="s">
        <v>223</v>
      </c>
      <c r="B38" s="271" t="s">
        <v>224</v>
      </c>
      <c r="C38" s="282">
        <v>1882235.199292073</v>
      </c>
      <c r="D38" s="282">
        <v>2547629.7788888644</v>
      </c>
      <c r="E38" s="279">
        <f t="shared" si="0"/>
        <v>35.35129827808197</v>
      </c>
      <c r="F38" s="255">
        <f t="shared" si="1"/>
        <v>0.75730087841088911</v>
      </c>
      <c r="H38" s="154"/>
    </row>
    <row r="39" spans="1:8" x14ac:dyDescent="0.25">
      <c r="A39" s="273" t="s">
        <v>225</v>
      </c>
      <c r="B39" s="271" t="s">
        <v>226</v>
      </c>
      <c r="C39" s="282">
        <v>325150.67738191149</v>
      </c>
      <c r="D39" s="282">
        <v>497642.3448311761</v>
      </c>
      <c r="E39" s="279">
        <f t="shared" si="0"/>
        <v>53.049764139553503</v>
      </c>
      <c r="F39" s="255">
        <f t="shared" si="1"/>
        <v>0.14792768870815756</v>
      </c>
      <c r="H39" s="154"/>
    </row>
    <row r="40" spans="1:8" x14ac:dyDescent="0.25">
      <c r="A40" s="273" t="s">
        <v>227</v>
      </c>
      <c r="B40" s="271" t="s">
        <v>228</v>
      </c>
      <c r="C40" s="282">
        <v>257113.48698925474</v>
      </c>
      <c r="D40" s="282">
        <v>307263.81049524713</v>
      </c>
      <c r="E40" s="279">
        <f t="shared" si="0"/>
        <v>19.505131408407323</v>
      </c>
      <c r="F40" s="255">
        <f t="shared" si="1"/>
        <v>9.1336329760368345E-2</v>
      </c>
      <c r="H40" s="154"/>
    </row>
    <row r="41" spans="1:8" x14ac:dyDescent="0.25">
      <c r="A41" s="273" t="s">
        <v>343</v>
      </c>
      <c r="B41" s="271" t="s">
        <v>344</v>
      </c>
      <c r="C41" s="282">
        <v>173369.74807005312</v>
      </c>
      <c r="D41" s="282">
        <v>145386.68709448242</v>
      </c>
      <c r="E41" s="279">
        <f t="shared" si="0"/>
        <v>-16.140682724106895</v>
      </c>
      <c r="F41" s="255">
        <f t="shared" si="1"/>
        <v>4.3217215765911157E-2</v>
      </c>
      <c r="H41" s="154"/>
    </row>
    <row r="42" spans="1:8" x14ac:dyDescent="0.25">
      <c r="A42" s="273" t="s">
        <v>229</v>
      </c>
      <c r="B42" s="271" t="s">
        <v>230</v>
      </c>
      <c r="C42" s="282">
        <v>380178.7792627255</v>
      </c>
      <c r="D42" s="282">
        <v>370428.19375503529</v>
      </c>
      <c r="E42" s="279">
        <f t="shared" si="0"/>
        <v>-2.5647369184043782</v>
      </c>
      <c r="F42" s="255">
        <f t="shared" si="1"/>
        <v>0.11011238714645462</v>
      </c>
      <c r="H42" s="154"/>
    </row>
    <row r="43" spans="1:8" x14ac:dyDescent="0.25">
      <c r="A43" s="273" t="s">
        <v>231</v>
      </c>
      <c r="B43" s="271" t="s">
        <v>232</v>
      </c>
      <c r="C43" s="282">
        <v>1864631.1834862919</v>
      </c>
      <c r="D43" s="282">
        <v>2097823.8331061071</v>
      </c>
      <c r="E43" s="279">
        <f t="shared" si="0"/>
        <v>12.506100492421027</v>
      </c>
      <c r="F43" s="255">
        <f t="shared" si="1"/>
        <v>0.62359289592518796</v>
      </c>
      <c r="H43" s="154"/>
    </row>
    <row r="44" spans="1:8" x14ac:dyDescent="0.25">
      <c r="A44" s="273" t="s">
        <v>233</v>
      </c>
      <c r="B44" s="271" t="s">
        <v>234</v>
      </c>
      <c r="C44" s="282">
        <v>8777165.8245571926</v>
      </c>
      <c r="D44" s="282">
        <v>10420487.313319398</v>
      </c>
      <c r="E44" s="279">
        <f t="shared" si="0"/>
        <v>18.722689323750032</v>
      </c>
      <c r="F44" s="255">
        <f t="shared" si="1"/>
        <v>3.0975631786217059</v>
      </c>
      <c r="H44" s="154"/>
    </row>
    <row r="45" spans="1:8" x14ac:dyDescent="0.25">
      <c r="A45" s="273" t="s">
        <v>235</v>
      </c>
      <c r="B45" s="271" t="s">
        <v>53</v>
      </c>
      <c r="C45" s="282">
        <v>1391000.2263817117</v>
      </c>
      <c r="D45" s="282">
        <v>1828354.3043073064</v>
      </c>
      <c r="E45" s="279">
        <f t="shared" si="0"/>
        <v>31.441697106207243</v>
      </c>
      <c r="F45" s="255">
        <f t="shared" si="1"/>
        <v>0.54349118234210059</v>
      </c>
      <c r="H45" s="154"/>
    </row>
    <row r="46" spans="1:8" x14ac:dyDescent="0.25">
      <c r="A46" s="273" t="s">
        <v>236</v>
      </c>
      <c r="B46" s="271" t="s">
        <v>237</v>
      </c>
      <c r="C46" s="282">
        <v>183.41339735412615</v>
      </c>
      <c r="D46" s="282">
        <v>1359.1193608703629</v>
      </c>
      <c r="E46" s="279">
        <f t="shared" si="0"/>
        <v>641.01422277579752</v>
      </c>
      <c r="F46" s="255">
        <f t="shared" si="1"/>
        <v>4.0400779358972612E-4</v>
      </c>
      <c r="H46" s="154"/>
    </row>
    <row r="47" spans="1:8" x14ac:dyDescent="0.25">
      <c r="A47" s="273" t="s">
        <v>238</v>
      </c>
      <c r="B47" s="271" t="s">
        <v>239</v>
      </c>
      <c r="C47" s="282">
        <v>1785428.6221590117</v>
      </c>
      <c r="D47" s="282">
        <v>1816881.3115615193</v>
      </c>
      <c r="E47" s="279">
        <f t="shared" si="0"/>
        <v>1.7616324176809428</v>
      </c>
      <c r="F47" s="255">
        <f t="shared" si="1"/>
        <v>0.5400807545176245</v>
      </c>
      <c r="H47" s="154"/>
    </row>
    <row r="48" spans="1:8" x14ac:dyDescent="0.25">
      <c r="A48" s="273" t="s">
        <v>336</v>
      </c>
      <c r="B48" s="271" t="s">
        <v>337</v>
      </c>
      <c r="C48" s="282">
        <v>143.69485743331907</v>
      </c>
      <c r="D48" s="282">
        <v>34.574979415893573</v>
      </c>
      <c r="E48" s="279">
        <f t="shared" si="0"/>
        <v>-75.938610446140757</v>
      </c>
      <c r="F48" s="255">
        <f t="shared" si="1"/>
        <v>1.0277655921463786E-5</v>
      </c>
      <c r="H48" s="154"/>
    </row>
    <row r="49" spans="1:8" x14ac:dyDescent="0.25">
      <c r="A49" s="273" t="s">
        <v>240</v>
      </c>
      <c r="B49" s="271" t="s">
        <v>241</v>
      </c>
      <c r="C49" s="282">
        <v>781444.06515638984</v>
      </c>
      <c r="D49" s="282">
        <v>1008945.9802324079</v>
      </c>
      <c r="E49" s="279">
        <f t="shared" si="0"/>
        <v>29.113013358222673</v>
      </c>
      <c r="F49" s="255">
        <f t="shared" si="1"/>
        <v>0.29991629216721816</v>
      </c>
      <c r="H49" s="154"/>
    </row>
    <row r="50" spans="1:8" x14ac:dyDescent="0.25">
      <c r="A50" s="273" t="s">
        <v>345</v>
      </c>
      <c r="B50" s="271" t="s">
        <v>346</v>
      </c>
      <c r="C50" s="282">
        <v>1.4732500000000004</v>
      </c>
      <c r="D50" s="282">
        <v>364.26308367919921</v>
      </c>
      <c r="E50" s="279">
        <f t="shared" si="0"/>
        <v>24625.13719186826</v>
      </c>
      <c r="F50" s="255">
        <f t="shared" si="1"/>
        <v>1.0827976479503637E-4</v>
      </c>
      <c r="H50" s="154"/>
    </row>
    <row r="51" spans="1:8" x14ac:dyDescent="0.25">
      <c r="A51" s="273" t="s">
        <v>242</v>
      </c>
      <c r="B51" s="271" t="s">
        <v>243</v>
      </c>
      <c r="C51" s="282">
        <v>1836.1398343963629</v>
      </c>
      <c r="D51" s="282">
        <v>1472.4071004180903</v>
      </c>
      <c r="E51" s="279">
        <f t="shared" si="0"/>
        <v>-19.809642335756578</v>
      </c>
      <c r="F51" s="255">
        <f t="shared" si="1"/>
        <v>4.3768337133010568E-4</v>
      </c>
      <c r="H51" s="154"/>
    </row>
    <row r="52" spans="1:8" x14ac:dyDescent="0.25">
      <c r="A52" s="273" t="s">
        <v>347</v>
      </c>
      <c r="B52" s="271" t="s">
        <v>348</v>
      </c>
      <c r="C52" s="282">
        <v>7635.9498232116703</v>
      </c>
      <c r="D52" s="282">
        <v>26126.313664916994</v>
      </c>
      <c r="E52" s="279">
        <f t="shared" si="0"/>
        <v>242.14883897610918</v>
      </c>
      <c r="F52" s="255">
        <f t="shared" si="1"/>
        <v>7.7662305771560693E-3</v>
      </c>
      <c r="H52" s="154"/>
    </row>
    <row r="53" spans="1:8" x14ac:dyDescent="0.25">
      <c r="A53" s="273" t="s">
        <v>244</v>
      </c>
      <c r="B53" s="271" t="s">
        <v>245</v>
      </c>
      <c r="C53" s="282">
        <v>1587324.3932384795</v>
      </c>
      <c r="D53" s="282">
        <v>1986675.3338404186</v>
      </c>
      <c r="E53" s="279">
        <f t="shared" si="0"/>
        <v>25.158747783569197</v>
      </c>
      <c r="F53" s="255">
        <f t="shared" si="1"/>
        <v>0.59055322241160957</v>
      </c>
      <c r="H53" s="154"/>
    </row>
    <row r="54" spans="1:8" x14ac:dyDescent="0.25">
      <c r="A54" s="273" t="s">
        <v>246</v>
      </c>
      <c r="B54" s="271" t="s">
        <v>247</v>
      </c>
      <c r="C54" s="282">
        <v>107626.13798739832</v>
      </c>
      <c r="D54" s="282">
        <v>120927.17424958118</v>
      </c>
      <c r="E54" s="279">
        <f t="shared" si="0"/>
        <v>12.358555747619818</v>
      </c>
      <c r="F54" s="255">
        <f t="shared" si="1"/>
        <v>3.5946453461105268E-2</v>
      </c>
      <c r="H54" s="154"/>
    </row>
    <row r="55" spans="1:8" x14ac:dyDescent="0.25">
      <c r="A55" s="273" t="s">
        <v>338</v>
      </c>
      <c r="B55" s="271" t="s">
        <v>339</v>
      </c>
      <c r="C55" s="282">
        <v>492499.86141445895</v>
      </c>
      <c r="D55" s="282">
        <v>531207.5726683765</v>
      </c>
      <c r="E55" s="279">
        <f t="shared" si="0"/>
        <v>7.8594359687227211</v>
      </c>
      <c r="F55" s="255">
        <f t="shared" si="1"/>
        <v>0.15790518886764299</v>
      </c>
      <c r="H55" s="154"/>
    </row>
    <row r="56" spans="1:8" x14ac:dyDescent="0.25">
      <c r="A56" s="273" t="s">
        <v>248</v>
      </c>
      <c r="B56" s="271" t="s">
        <v>249</v>
      </c>
      <c r="C56" s="282">
        <v>3029049.052178056</v>
      </c>
      <c r="D56" s="282">
        <v>3209830.7331612813</v>
      </c>
      <c r="E56" s="279">
        <f t="shared" si="0"/>
        <v>5.968265216875011</v>
      </c>
      <c r="F56" s="255">
        <f t="shared" si="1"/>
        <v>0.95414477170756362</v>
      </c>
      <c r="H56" s="154"/>
    </row>
    <row r="57" spans="1:8" x14ac:dyDescent="0.25">
      <c r="A57" s="273" t="s">
        <v>250</v>
      </c>
      <c r="B57" s="271" t="s">
        <v>251</v>
      </c>
      <c r="C57" s="282">
        <v>3194088.245096535</v>
      </c>
      <c r="D57" s="282">
        <v>2968624.5691420441</v>
      </c>
      <c r="E57" s="279">
        <f t="shared" si="0"/>
        <v>-7.0587804297710335</v>
      </c>
      <c r="F57" s="255">
        <f t="shared" si="1"/>
        <v>0.88244454218302182</v>
      </c>
      <c r="H57" s="154"/>
    </row>
    <row r="58" spans="1:8" x14ac:dyDescent="0.25">
      <c r="A58" s="273" t="s">
        <v>252</v>
      </c>
      <c r="B58" s="271" t="s">
        <v>253</v>
      </c>
      <c r="C58" s="282">
        <v>26884.592520675655</v>
      </c>
      <c r="D58" s="282">
        <v>35160.21921810908</v>
      </c>
      <c r="E58" s="279">
        <f t="shared" si="0"/>
        <v>30.782042506573362</v>
      </c>
      <c r="F58" s="255">
        <f t="shared" si="1"/>
        <v>1.045162257076717E-2</v>
      </c>
      <c r="H58" s="154"/>
    </row>
    <row r="59" spans="1:8" x14ac:dyDescent="0.25">
      <c r="A59" s="273" t="s">
        <v>254</v>
      </c>
      <c r="B59" s="271" t="s">
        <v>255</v>
      </c>
      <c r="C59" s="282">
        <v>1046823.6484386997</v>
      </c>
      <c r="D59" s="282">
        <v>1593307.0099333487</v>
      </c>
      <c r="E59" s="279">
        <f t="shared" si="0"/>
        <v>52.203956445740374</v>
      </c>
      <c r="F59" s="255">
        <f t="shared" si="1"/>
        <v>0.4736217201570827</v>
      </c>
      <c r="H59" s="154"/>
    </row>
    <row r="60" spans="1:8" x14ac:dyDescent="0.25">
      <c r="A60" s="273" t="s">
        <v>256</v>
      </c>
      <c r="B60" s="271" t="s">
        <v>257</v>
      </c>
      <c r="C60" s="282">
        <v>4531393.9480980001</v>
      </c>
      <c r="D60" s="282">
        <v>5472523.1306968397</v>
      </c>
      <c r="E60" s="279">
        <f t="shared" si="0"/>
        <v>20.76908768865411</v>
      </c>
      <c r="F60" s="255">
        <f t="shared" si="1"/>
        <v>1.6267460085225414</v>
      </c>
      <c r="H60" s="154"/>
    </row>
    <row r="61" spans="1:8" x14ac:dyDescent="0.25">
      <c r="A61" s="273" t="s">
        <v>258</v>
      </c>
      <c r="B61" s="271" t="s">
        <v>259</v>
      </c>
      <c r="C61" s="282">
        <v>351468.09889433574</v>
      </c>
      <c r="D61" s="282">
        <v>478121.15329441865</v>
      </c>
      <c r="E61" s="279">
        <f t="shared" si="0"/>
        <v>36.035433883904062</v>
      </c>
      <c r="F61" s="255">
        <f t="shared" si="1"/>
        <v>0.14212487716115904</v>
      </c>
      <c r="H61" s="154"/>
    </row>
    <row r="62" spans="1:8" x14ac:dyDescent="0.25">
      <c r="A62" s="273" t="s">
        <v>260</v>
      </c>
      <c r="B62" s="271" t="s">
        <v>261</v>
      </c>
      <c r="C62" s="282">
        <v>212988.83512458589</v>
      </c>
      <c r="D62" s="282">
        <v>287829.28848151222</v>
      </c>
      <c r="E62" s="279">
        <f t="shared" si="0"/>
        <v>35.138204926633392</v>
      </c>
      <c r="F62" s="255">
        <f t="shared" si="1"/>
        <v>8.5559281338946497E-2</v>
      </c>
      <c r="H62" s="154"/>
    </row>
    <row r="63" spans="1:8" x14ac:dyDescent="0.25">
      <c r="A63" s="273" t="s">
        <v>316</v>
      </c>
      <c r="B63" s="271" t="s">
        <v>317</v>
      </c>
      <c r="C63" s="282">
        <v>846585.73357418017</v>
      </c>
      <c r="D63" s="282">
        <v>911218.49698893772</v>
      </c>
      <c r="E63" s="279">
        <f t="shared" si="0"/>
        <v>7.6345207403727358</v>
      </c>
      <c r="F63" s="255">
        <f t="shared" si="1"/>
        <v>0.27086611010448369</v>
      </c>
      <c r="H63" s="154"/>
    </row>
    <row r="64" spans="1:8" x14ac:dyDescent="0.25">
      <c r="A64" s="273" t="s">
        <v>318</v>
      </c>
      <c r="B64" s="271" t="s">
        <v>319</v>
      </c>
      <c r="C64" s="282">
        <v>1814281.2133404864</v>
      </c>
      <c r="D64" s="282">
        <v>2120023.8745128894</v>
      </c>
      <c r="E64" s="279">
        <f t="shared" si="0"/>
        <v>16.851999509462161</v>
      </c>
      <c r="F64" s="255">
        <f t="shared" si="1"/>
        <v>0.63019201444603001</v>
      </c>
      <c r="H64" s="154"/>
    </row>
    <row r="65" spans="1:8" x14ac:dyDescent="0.25">
      <c r="A65" s="273" t="s">
        <v>320</v>
      </c>
      <c r="B65" s="271" t="s">
        <v>321</v>
      </c>
      <c r="C65" s="282">
        <v>7750574.6275709197</v>
      </c>
      <c r="D65" s="282">
        <v>10239818.449200604</v>
      </c>
      <c r="E65" s="279">
        <f t="shared" si="0"/>
        <v>32.116893794877626</v>
      </c>
      <c r="F65" s="255">
        <f t="shared" si="1"/>
        <v>3.0438580874689669</v>
      </c>
      <c r="H65" s="154"/>
    </row>
    <row r="66" spans="1:8" x14ac:dyDescent="0.25">
      <c r="A66" s="273" t="s">
        <v>262</v>
      </c>
      <c r="B66" s="271" t="s">
        <v>263</v>
      </c>
      <c r="C66" s="282">
        <v>9308187.6149068102</v>
      </c>
      <c r="D66" s="282">
        <v>10296313.969196526</v>
      </c>
      <c r="E66" s="279">
        <f t="shared" si="0"/>
        <v>10.615668647538428</v>
      </c>
      <c r="F66" s="255">
        <f t="shared" si="1"/>
        <v>3.0606517783237859</v>
      </c>
      <c r="H66" s="154"/>
    </row>
    <row r="67" spans="1:8" x14ac:dyDescent="0.25">
      <c r="A67" s="273" t="s">
        <v>264</v>
      </c>
      <c r="B67" s="271" t="s">
        <v>265</v>
      </c>
      <c r="C67" s="282">
        <v>17033353.613667533</v>
      </c>
      <c r="D67" s="282">
        <v>16414846.25951211</v>
      </c>
      <c r="E67" s="279">
        <f t="shared" si="0"/>
        <v>-3.6311543116156173</v>
      </c>
      <c r="F67" s="255">
        <f t="shared" si="1"/>
        <v>4.8794285552471148</v>
      </c>
      <c r="H67" s="154"/>
    </row>
    <row r="68" spans="1:8" x14ac:dyDescent="0.25">
      <c r="A68" s="273" t="s">
        <v>266</v>
      </c>
      <c r="B68" s="271" t="s">
        <v>267</v>
      </c>
      <c r="C68" s="282">
        <v>1113933.899455735</v>
      </c>
      <c r="D68" s="282">
        <v>1045205.7238426043</v>
      </c>
      <c r="E68" s="279">
        <f t="shared" si="0"/>
        <v>-6.1698612140909859</v>
      </c>
      <c r="F68" s="255">
        <f t="shared" si="1"/>
        <v>0.31069475610043989</v>
      </c>
      <c r="H68" s="154"/>
    </row>
    <row r="69" spans="1:8" x14ac:dyDescent="0.25">
      <c r="A69" s="273" t="s">
        <v>268</v>
      </c>
      <c r="B69" s="271" t="s">
        <v>269</v>
      </c>
      <c r="C69" s="282">
        <v>6797561.8532881513</v>
      </c>
      <c r="D69" s="282">
        <v>6795499.3975934153</v>
      </c>
      <c r="E69" s="279">
        <f t="shared" si="0"/>
        <v>-3.0341109639749675E-2</v>
      </c>
      <c r="F69" s="255">
        <f t="shared" si="1"/>
        <v>2.0200100131042844</v>
      </c>
      <c r="H69" s="154"/>
    </row>
    <row r="70" spans="1:8" x14ac:dyDescent="0.25">
      <c r="A70" s="273" t="s">
        <v>270</v>
      </c>
      <c r="B70" s="271" t="s">
        <v>271</v>
      </c>
      <c r="C70" s="282">
        <v>654103.69197684247</v>
      </c>
      <c r="D70" s="282">
        <v>810938.59460054117</v>
      </c>
      <c r="E70" s="279">
        <f t="shared" si="0"/>
        <v>23.977070386150828</v>
      </c>
      <c r="F70" s="255">
        <f t="shared" si="1"/>
        <v>0.24105720349058288</v>
      </c>
      <c r="H70" s="154"/>
    </row>
    <row r="71" spans="1:8" x14ac:dyDescent="0.25">
      <c r="A71" s="273" t="s">
        <v>322</v>
      </c>
      <c r="B71" s="271" t="s">
        <v>323</v>
      </c>
      <c r="C71" s="282">
        <v>550030.7867967902</v>
      </c>
      <c r="D71" s="282">
        <v>529457.32071458653</v>
      </c>
      <c r="E71" s="279">
        <f t="shared" ref="E71:E101" si="2">D71/C71*100-100</f>
        <v>-3.7404208229901457</v>
      </c>
      <c r="F71" s="255">
        <f t="shared" ref="F71:F101" si="3">D71/D$102*100</f>
        <v>0.1573849141585667</v>
      </c>
      <c r="H71" s="154"/>
    </row>
    <row r="72" spans="1:8" x14ac:dyDescent="0.25">
      <c r="A72" s="273" t="s">
        <v>272</v>
      </c>
      <c r="B72" s="271" t="s">
        <v>273</v>
      </c>
      <c r="C72" s="282">
        <v>133339.70059419086</v>
      </c>
      <c r="D72" s="282">
        <v>32865.698937835659</v>
      </c>
      <c r="E72" s="279">
        <f t="shared" si="2"/>
        <v>-75.351902853104576</v>
      </c>
      <c r="F72" s="255">
        <f t="shared" si="3"/>
        <v>9.7695602718484761E-3</v>
      </c>
      <c r="H72" s="154"/>
    </row>
    <row r="73" spans="1:8" x14ac:dyDescent="0.25">
      <c r="A73" s="273" t="s">
        <v>274</v>
      </c>
      <c r="B73" s="271" t="s">
        <v>275</v>
      </c>
      <c r="C73" s="282">
        <v>762945.30472359667</v>
      </c>
      <c r="D73" s="282">
        <v>906043.24271544558</v>
      </c>
      <c r="E73" s="279">
        <f t="shared" si="2"/>
        <v>18.755989073645466</v>
      </c>
      <c r="F73" s="255">
        <f t="shared" si="3"/>
        <v>0.26932772935552546</v>
      </c>
      <c r="H73" s="154"/>
    </row>
    <row r="74" spans="1:8" x14ac:dyDescent="0.25">
      <c r="A74" s="273" t="s">
        <v>276</v>
      </c>
      <c r="B74" s="271" t="s">
        <v>277</v>
      </c>
      <c r="C74" s="282">
        <v>1068922.123481432</v>
      </c>
      <c r="D74" s="282">
        <v>1480794.5031603999</v>
      </c>
      <c r="E74" s="279">
        <f t="shared" si="2"/>
        <v>38.531560965126033</v>
      </c>
      <c r="F74" s="255">
        <f t="shared" si="3"/>
        <v>0.44017658581400421</v>
      </c>
      <c r="H74" s="154"/>
    </row>
    <row r="75" spans="1:8" x14ac:dyDescent="0.25">
      <c r="A75" s="273" t="s">
        <v>278</v>
      </c>
      <c r="B75" s="271" t="s">
        <v>279</v>
      </c>
      <c r="C75" s="282">
        <v>1347604.3575442021</v>
      </c>
      <c r="D75" s="282">
        <v>1632838.5392392823</v>
      </c>
      <c r="E75" s="279">
        <f t="shared" si="2"/>
        <v>21.166018059994613</v>
      </c>
      <c r="F75" s="255">
        <f t="shared" si="3"/>
        <v>0.48537274541058956</v>
      </c>
      <c r="H75" s="154"/>
    </row>
    <row r="76" spans="1:8" x14ac:dyDescent="0.25">
      <c r="A76" s="273" t="s">
        <v>280</v>
      </c>
      <c r="B76" s="271" t="s">
        <v>281</v>
      </c>
      <c r="C76" s="282">
        <v>1394813.9683570513</v>
      </c>
      <c r="D76" s="282">
        <v>2399416.183492111</v>
      </c>
      <c r="E76" s="279">
        <f t="shared" si="2"/>
        <v>72.024100555745008</v>
      </c>
      <c r="F76" s="255">
        <f t="shared" si="3"/>
        <v>0.7132433442603221</v>
      </c>
      <c r="H76" s="154"/>
    </row>
    <row r="77" spans="1:8" x14ac:dyDescent="0.25">
      <c r="A77" s="273" t="s">
        <v>282</v>
      </c>
      <c r="B77" s="271" t="s">
        <v>283</v>
      </c>
      <c r="C77" s="282">
        <v>13402694.793070916</v>
      </c>
      <c r="D77" s="282">
        <v>15502490.892462267</v>
      </c>
      <c r="E77" s="279">
        <f t="shared" si="2"/>
        <v>15.666969455104862</v>
      </c>
      <c r="F77" s="255">
        <f t="shared" si="3"/>
        <v>4.6082245025173334</v>
      </c>
      <c r="H77" s="154"/>
    </row>
    <row r="78" spans="1:8" x14ac:dyDescent="0.25">
      <c r="A78" s="273" t="s">
        <v>284</v>
      </c>
      <c r="B78" s="271" t="s">
        <v>285</v>
      </c>
      <c r="C78" s="282">
        <v>5771607.8640813064</v>
      </c>
      <c r="D78" s="282">
        <v>6710298.8985293405</v>
      </c>
      <c r="E78" s="279">
        <f t="shared" si="2"/>
        <v>16.263943368187398</v>
      </c>
      <c r="F78" s="255">
        <f t="shared" si="3"/>
        <v>1.9946835652361761</v>
      </c>
      <c r="H78" s="154"/>
    </row>
    <row r="79" spans="1:8" x14ac:dyDescent="0.25">
      <c r="A79" s="273" t="s">
        <v>286</v>
      </c>
      <c r="B79" s="271" t="s">
        <v>32</v>
      </c>
      <c r="C79" s="282">
        <v>23280.251732017394</v>
      </c>
      <c r="D79" s="282">
        <v>156382.67246043973</v>
      </c>
      <c r="E79" s="279">
        <f t="shared" si="2"/>
        <v>571.73961115448856</v>
      </c>
      <c r="F79" s="255">
        <f t="shared" si="3"/>
        <v>4.6485849790225582E-2</v>
      </c>
      <c r="H79" s="154"/>
    </row>
    <row r="80" spans="1:8" x14ac:dyDescent="0.25">
      <c r="A80" s="273" t="s">
        <v>324</v>
      </c>
      <c r="B80" s="271" t="s">
        <v>325</v>
      </c>
      <c r="C80" s="282">
        <v>752.07859134674095</v>
      </c>
      <c r="D80" s="282">
        <v>977.36399191284181</v>
      </c>
      <c r="E80" s="279">
        <f t="shared" si="2"/>
        <v>29.955034375155407</v>
      </c>
      <c r="F80" s="255">
        <f t="shared" si="3"/>
        <v>2.9052832390960061E-4</v>
      </c>
      <c r="H80" s="154"/>
    </row>
    <row r="81" spans="1:8" x14ac:dyDescent="0.25">
      <c r="A81" s="273" t="s">
        <v>287</v>
      </c>
      <c r="B81" s="271" t="s">
        <v>52</v>
      </c>
      <c r="C81" s="282">
        <v>1537896.5270677616</v>
      </c>
      <c r="D81" s="282">
        <v>1780064.647628065</v>
      </c>
      <c r="E81" s="279">
        <f t="shared" si="2"/>
        <v>15.746710932629156</v>
      </c>
      <c r="F81" s="255">
        <f t="shared" si="3"/>
        <v>0.52913674209949213</v>
      </c>
      <c r="H81" s="154"/>
    </row>
    <row r="82" spans="1:8" x14ac:dyDescent="0.25">
      <c r="A82" s="273" t="s">
        <v>288</v>
      </c>
      <c r="B82" s="271" t="s">
        <v>289</v>
      </c>
      <c r="C82" s="282">
        <v>1731.3031799926757</v>
      </c>
      <c r="D82" s="282">
        <v>78.522309997558594</v>
      </c>
      <c r="E82" s="279">
        <f t="shared" si="2"/>
        <v>-95.46455462538394</v>
      </c>
      <c r="F82" s="255">
        <f t="shared" si="3"/>
        <v>2.3341309176382218E-5</v>
      </c>
      <c r="H82" s="154"/>
    </row>
    <row r="83" spans="1:8" x14ac:dyDescent="0.25">
      <c r="A83" s="273" t="s">
        <v>290</v>
      </c>
      <c r="B83" s="271" t="s">
        <v>57</v>
      </c>
      <c r="C83" s="282">
        <v>151.08058401489257</v>
      </c>
      <c r="D83" s="282">
        <v>400.665097702026</v>
      </c>
      <c r="E83" s="279">
        <f t="shared" si="2"/>
        <v>165.19959551025499</v>
      </c>
      <c r="F83" s="255">
        <f t="shared" si="3"/>
        <v>1.1910051960951162E-4</v>
      </c>
      <c r="H83" s="154"/>
    </row>
    <row r="84" spans="1:8" x14ac:dyDescent="0.25">
      <c r="A84" s="273" t="s">
        <v>349</v>
      </c>
      <c r="B84" s="271" t="s">
        <v>350</v>
      </c>
      <c r="C84" s="282">
        <v>6853.3171094055187</v>
      </c>
      <c r="D84" s="282">
        <v>2369.7036600036599</v>
      </c>
      <c r="E84" s="279">
        <f t="shared" si="2"/>
        <v>-65.422530109522157</v>
      </c>
      <c r="F84" s="255">
        <f t="shared" si="3"/>
        <v>7.0441108757841842E-4</v>
      </c>
      <c r="H84" s="154"/>
    </row>
    <row r="85" spans="1:8" x14ac:dyDescent="0.25">
      <c r="A85" s="273" t="s">
        <v>351</v>
      </c>
      <c r="B85" s="271" t="s">
        <v>352</v>
      </c>
      <c r="C85" s="282">
        <v>651.27372305297831</v>
      </c>
      <c r="D85" s="282">
        <v>724.86935763549832</v>
      </c>
      <c r="E85" s="279">
        <f t="shared" si="2"/>
        <v>11.300261622336834</v>
      </c>
      <c r="F85" s="255">
        <f t="shared" si="3"/>
        <v>2.1547251716845566E-4</v>
      </c>
      <c r="H85" s="154"/>
    </row>
    <row r="86" spans="1:8" x14ac:dyDescent="0.25">
      <c r="A86" s="273" t="s">
        <v>291</v>
      </c>
      <c r="B86" s="271" t="s">
        <v>292</v>
      </c>
      <c r="C86" s="282">
        <v>1061163.5672470916</v>
      </c>
      <c r="D86" s="282">
        <v>1320201.4249186034</v>
      </c>
      <c r="E86" s="279">
        <f t="shared" si="2"/>
        <v>24.410737954707315</v>
      </c>
      <c r="F86" s="255">
        <f t="shared" si="3"/>
        <v>0.39243916327835471</v>
      </c>
      <c r="H86" s="154"/>
    </row>
    <row r="87" spans="1:8" x14ac:dyDescent="0.25">
      <c r="A87" s="273" t="s">
        <v>293</v>
      </c>
      <c r="B87" s="271" t="s">
        <v>294</v>
      </c>
      <c r="C87" s="282">
        <v>2247771.4701678837</v>
      </c>
      <c r="D87" s="282">
        <v>2385752.7524716938</v>
      </c>
      <c r="E87" s="279">
        <f t="shared" si="2"/>
        <v>6.13858144099963</v>
      </c>
      <c r="F87" s="255">
        <f t="shared" si="3"/>
        <v>0.70918179324548769</v>
      </c>
      <c r="H87" s="154"/>
    </row>
    <row r="88" spans="1:8" x14ac:dyDescent="0.25">
      <c r="A88" s="273" t="s">
        <v>295</v>
      </c>
      <c r="B88" s="271" t="s">
        <v>296</v>
      </c>
      <c r="C88" s="282">
        <v>33413681.764588118</v>
      </c>
      <c r="D88" s="282">
        <v>39946164.05254022</v>
      </c>
      <c r="E88" s="279">
        <f t="shared" si="2"/>
        <v>19.550321733402143</v>
      </c>
      <c r="F88" s="255">
        <f t="shared" si="3"/>
        <v>11.874278349552077</v>
      </c>
      <c r="H88" s="154"/>
    </row>
    <row r="89" spans="1:8" x14ac:dyDescent="0.25">
      <c r="A89" s="273" t="s">
        <v>297</v>
      </c>
      <c r="B89" s="271" t="s">
        <v>298</v>
      </c>
      <c r="C89" s="282">
        <v>50275674.916792244</v>
      </c>
      <c r="D89" s="282">
        <v>64088559.115311489</v>
      </c>
      <c r="E89" s="279">
        <f t="shared" si="2"/>
        <v>27.474288950630665</v>
      </c>
      <c r="F89" s="255">
        <f t="shared" si="3"/>
        <v>19.050775162190785</v>
      </c>
      <c r="H89" s="154"/>
    </row>
    <row r="90" spans="1:8" x14ac:dyDescent="0.25">
      <c r="A90" s="273" t="s">
        <v>353</v>
      </c>
      <c r="B90" s="271" t="s">
        <v>354</v>
      </c>
      <c r="C90" s="282">
        <v>870.749171875</v>
      </c>
      <c r="D90" s="282">
        <v>1897.4129438476559</v>
      </c>
      <c r="E90" s="279">
        <f t="shared" si="2"/>
        <v>117.90579941200772</v>
      </c>
      <c r="F90" s="255">
        <f t="shared" si="3"/>
        <v>5.6401934888307143E-4</v>
      </c>
      <c r="H90" s="154"/>
    </row>
    <row r="91" spans="1:8" x14ac:dyDescent="0.25">
      <c r="A91" s="273" t="s">
        <v>299</v>
      </c>
      <c r="B91" s="271" t="s">
        <v>300</v>
      </c>
      <c r="C91" s="282">
        <v>31808596.119974177</v>
      </c>
      <c r="D91" s="282">
        <v>27740818.930656366</v>
      </c>
      <c r="E91" s="279">
        <f t="shared" si="2"/>
        <v>-12.788295258222533</v>
      </c>
      <c r="F91" s="255">
        <f t="shared" si="3"/>
        <v>8.2461536280150103</v>
      </c>
      <c r="H91" s="154"/>
    </row>
    <row r="92" spans="1:8" x14ac:dyDescent="0.25">
      <c r="A92" s="273" t="s">
        <v>301</v>
      </c>
      <c r="B92" s="271" t="s">
        <v>302</v>
      </c>
      <c r="C92" s="282">
        <v>328165.93087185652</v>
      </c>
      <c r="D92" s="282">
        <v>409979.34482411144</v>
      </c>
      <c r="E92" s="279">
        <f t="shared" si="2"/>
        <v>24.930501997845028</v>
      </c>
      <c r="F92" s="255">
        <f t="shared" si="3"/>
        <v>0.12186924510712606</v>
      </c>
      <c r="H92" s="154"/>
    </row>
    <row r="93" spans="1:8" x14ac:dyDescent="0.25">
      <c r="A93" s="273" t="s">
        <v>355</v>
      </c>
      <c r="B93" s="271" t="s">
        <v>356</v>
      </c>
      <c r="C93" s="282">
        <v>6794.1316179199175</v>
      </c>
      <c r="D93" s="282">
        <v>4722.6355145263678</v>
      </c>
      <c r="E93" s="279">
        <f t="shared" si="2"/>
        <v>-30.489490340897405</v>
      </c>
      <c r="F93" s="255">
        <f t="shared" si="3"/>
        <v>1.4038366379612395E-3</v>
      </c>
      <c r="H93" s="154"/>
    </row>
    <row r="94" spans="1:8" x14ac:dyDescent="0.25">
      <c r="A94" s="273" t="s">
        <v>303</v>
      </c>
      <c r="B94" s="271" t="s">
        <v>304</v>
      </c>
      <c r="C94" s="282">
        <v>5793123.106473553</v>
      </c>
      <c r="D94" s="282">
        <v>5957468.2554289084</v>
      </c>
      <c r="E94" s="279">
        <f t="shared" si="2"/>
        <v>2.8369006826681726</v>
      </c>
      <c r="F94" s="255">
        <f t="shared" si="3"/>
        <v>1.7708993592110578</v>
      </c>
      <c r="H94" s="154"/>
    </row>
    <row r="95" spans="1:8" x14ac:dyDescent="0.25">
      <c r="A95" s="273" t="s">
        <v>340</v>
      </c>
      <c r="B95" s="271" t="s">
        <v>341</v>
      </c>
      <c r="C95" s="282">
        <v>406696.90564484108</v>
      </c>
      <c r="D95" s="282">
        <v>446001.38491080207</v>
      </c>
      <c r="E95" s="279">
        <f t="shared" si="2"/>
        <v>9.6643172643867246</v>
      </c>
      <c r="F95" s="255">
        <f t="shared" si="3"/>
        <v>0.13257704999536254</v>
      </c>
      <c r="H95" s="154"/>
    </row>
    <row r="96" spans="1:8" x14ac:dyDescent="0.25">
      <c r="A96" s="273" t="s">
        <v>305</v>
      </c>
      <c r="B96" s="271" t="s">
        <v>306</v>
      </c>
      <c r="C96" s="282">
        <v>171568.02486144923</v>
      </c>
      <c r="D96" s="282">
        <v>179400.38538794723</v>
      </c>
      <c r="E96" s="279">
        <f t="shared" si="2"/>
        <v>4.5651633122331958</v>
      </c>
      <c r="F96" s="255">
        <f t="shared" si="3"/>
        <v>5.3328026924225676E-2</v>
      </c>
      <c r="H96" s="154"/>
    </row>
    <row r="97" spans="1:8" x14ac:dyDescent="0.25">
      <c r="A97" s="273" t="s">
        <v>326</v>
      </c>
      <c r="B97" s="271" t="s">
        <v>327</v>
      </c>
      <c r="C97" s="282">
        <v>174050.32973410035</v>
      </c>
      <c r="D97" s="282">
        <v>478328.6441711426</v>
      </c>
      <c r="E97" s="279">
        <f t="shared" si="2"/>
        <v>174.82202699753191</v>
      </c>
      <c r="F97" s="255">
        <f t="shared" si="3"/>
        <v>0.14218655528429427</v>
      </c>
      <c r="H97" s="154"/>
    </row>
    <row r="98" spans="1:8" x14ac:dyDescent="0.25">
      <c r="A98" s="273" t="s">
        <v>307</v>
      </c>
      <c r="B98" s="271" t="s">
        <v>308</v>
      </c>
      <c r="C98" s="282">
        <v>3597628.3335734527</v>
      </c>
      <c r="D98" s="282">
        <v>3658326.4190902072</v>
      </c>
      <c r="E98" s="279">
        <f t="shared" si="2"/>
        <v>1.6871694318813582</v>
      </c>
      <c r="F98" s="255">
        <f t="shared" si="3"/>
        <v>1.0874632702319469</v>
      </c>
      <c r="H98" s="154"/>
    </row>
    <row r="99" spans="1:8" x14ac:dyDescent="0.25">
      <c r="A99" s="273" t="s">
        <v>309</v>
      </c>
      <c r="B99" s="271" t="s">
        <v>310</v>
      </c>
      <c r="C99" s="282">
        <v>2348778.0426787767</v>
      </c>
      <c r="D99" s="282">
        <v>2513104.3529851097</v>
      </c>
      <c r="E99" s="279">
        <f t="shared" si="2"/>
        <v>6.9962468705182346</v>
      </c>
      <c r="F99" s="255">
        <f t="shared" si="3"/>
        <v>0.74703795261959649</v>
      </c>
      <c r="H99" s="154"/>
    </row>
    <row r="100" spans="1:8" x14ac:dyDescent="0.25">
      <c r="A100" s="273" t="s">
        <v>311</v>
      </c>
      <c r="B100" s="271" t="s">
        <v>312</v>
      </c>
      <c r="C100" s="282">
        <v>4453768.5853684908</v>
      </c>
      <c r="D100" s="282">
        <v>6059197.8773739897</v>
      </c>
      <c r="E100" s="279">
        <f t="shared" si="2"/>
        <v>36.046535899499844</v>
      </c>
      <c r="F100" s="255">
        <f t="shared" si="3"/>
        <v>1.801139205164271</v>
      </c>
      <c r="H100" s="154"/>
    </row>
    <row r="101" spans="1:8" x14ac:dyDescent="0.25">
      <c r="A101" s="286" t="s">
        <v>313</v>
      </c>
      <c r="B101" s="285" t="s">
        <v>314</v>
      </c>
      <c r="C101" s="283">
        <v>2252.5916712036169</v>
      </c>
      <c r="D101" s="283">
        <v>1173.4101489448547</v>
      </c>
      <c r="E101" s="280">
        <f t="shared" si="2"/>
        <v>-47.908439689920733</v>
      </c>
      <c r="F101" s="256">
        <f t="shared" si="3"/>
        <v>3.4880442358456004E-4</v>
      </c>
      <c r="H101" s="154"/>
    </row>
    <row r="102" spans="1:8" s="130" customFormat="1" x14ac:dyDescent="0.25">
      <c r="A102" s="297"/>
      <c r="B102" s="288"/>
      <c r="C102" s="292">
        <f>SUM(C6:C101)</f>
        <v>277144745.75739068</v>
      </c>
      <c r="D102" s="292">
        <f>SUM(D6:D101)</f>
        <v>336409193.69257563</v>
      </c>
      <c r="E102" s="290">
        <f t="shared" ref="E102" si="4">D102/C102*100-100</f>
        <v>21.383933429163534</v>
      </c>
      <c r="F102" s="291">
        <f t="shared" ref="F102" si="5">D102/D$102*100</f>
        <v>100</v>
      </c>
      <c r="G102"/>
      <c r="H102" s="154"/>
    </row>
    <row r="105" spans="1:8" x14ac:dyDescent="0.25">
      <c r="D105" s="208"/>
    </row>
  </sheetData>
  <mergeCells count="6">
    <mergeCell ref="A1:F1"/>
    <mergeCell ref="C4:D4"/>
    <mergeCell ref="E4:E5"/>
    <mergeCell ref="F4:F5"/>
    <mergeCell ref="A2:F2"/>
    <mergeCell ref="A3:F3"/>
  </mergeCells>
  <conditionalFormatting sqref="A6:A18 A20:A101">
    <cfRule type="duplicateValues" dxfId="38" priority="2"/>
  </conditionalFormatting>
  <conditionalFormatting sqref="A19">
    <cfRule type="duplicateValues" dxfId="37" priority="1"/>
  </conditionalFormatting>
  <conditionalFormatting sqref="A102">
    <cfRule type="duplicateValues" dxfId="36" priority="13"/>
  </conditionalFormatting>
  <conditionalFormatting sqref="B102">
    <cfRule type="duplicateValues" dxfId="35" priority="35"/>
  </conditionalFormatting>
  <conditionalFormatting sqref="C1 C4:D4">
    <cfRule type="top10" dxfId="34" priority="49" rank="10"/>
  </conditionalFormatting>
  <conditionalFormatting sqref="C4:C5">
    <cfRule type="top10" dxfId="33" priority="21" rank="10"/>
    <cfRule type="top10" dxfId="32" priority="25" rank="10"/>
    <cfRule type="top10" dxfId="31" priority="33" rank="10"/>
  </conditionalFormatting>
  <conditionalFormatting sqref="C5">
    <cfRule type="top10" dxfId="30" priority="18" rank="10"/>
    <cfRule type="top10" dxfId="29" priority="22" rank="10"/>
    <cfRule type="top10" dxfId="28" priority="30" rank="10"/>
    <cfRule type="top10" dxfId="27" priority="48" rank="10"/>
  </conditionalFormatting>
  <conditionalFormatting sqref="C6:C101">
    <cfRule type="duplicateValues" dxfId="26" priority="3"/>
  </conditionalFormatting>
  <conditionalFormatting sqref="C4:D4">
    <cfRule type="top10" dxfId="25" priority="19" rank="10"/>
    <cfRule type="top10" dxfId="24" priority="20" rank="10"/>
    <cfRule type="top10" dxfId="23" priority="23" rank="10"/>
    <cfRule type="top10" dxfId="22" priority="24" rank="10"/>
    <cfRule type="top10" dxfId="21" priority="31" rank="10"/>
    <cfRule type="top10" dxfId="20" priority="32" rank="10"/>
    <cfRule type="top10" dxfId="19" priority="47" rank="10"/>
  </conditionalFormatting>
  <conditionalFormatting sqref="C102:D102">
    <cfRule type="duplicateValues" dxfId="18" priority="9"/>
  </conditionalFormatting>
  <conditionalFormatting sqref="D6:D101">
    <cfRule type="duplicateValues" dxfId="17" priority="4"/>
  </conditionalFormatting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02"/>
  <sheetViews>
    <sheetView workbookViewId="0">
      <selection activeCell="G1" sqref="G1:H1048576"/>
    </sheetView>
  </sheetViews>
  <sheetFormatPr defaultRowHeight="15" x14ac:dyDescent="0.25"/>
  <cols>
    <col min="1" max="1" width="8" style="1" bestFit="1" customWidth="1"/>
    <col min="2" max="2" width="59.5703125" style="206" customWidth="1"/>
    <col min="3" max="3" width="12.5703125" style="207" bestFit="1" customWidth="1"/>
    <col min="4" max="4" width="13" style="207" customWidth="1"/>
    <col min="5" max="5" width="17.42578125" style="153" customWidth="1"/>
    <col min="6" max="6" width="12.28515625" style="1" customWidth="1"/>
    <col min="7" max="7" width="14.5703125" customWidth="1"/>
  </cols>
  <sheetData>
    <row r="1" spans="1:8" x14ac:dyDescent="0.25">
      <c r="A1" s="387" t="s">
        <v>106</v>
      </c>
      <c r="B1" s="387"/>
      <c r="C1" s="387"/>
      <c r="D1" s="387"/>
      <c r="E1" s="387"/>
      <c r="F1" s="387"/>
    </row>
    <row r="2" spans="1:8" x14ac:dyDescent="0.25">
      <c r="A2" s="387" t="s">
        <v>150</v>
      </c>
      <c r="B2" s="387"/>
      <c r="C2" s="387"/>
      <c r="D2" s="387"/>
      <c r="E2" s="387"/>
      <c r="F2" s="387"/>
    </row>
    <row r="3" spans="1:8" x14ac:dyDescent="0.25">
      <c r="A3" s="375" t="s">
        <v>119</v>
      </c>
      <c r="B3" s="392"/>
      <c r="C3" s="392"/>
      <c r="D3" s="392"/>
      <c r="E3" s="392"/>
      <c r="F3" s="376"/>
    </row>
    <row r="4" spans="1:8" s="125" customFormat="1" ht="15" customHeight="1" x14ac:dyDescent="0.25">
      <c r="A4" s="202"/>
      <c r="B4" s="202"/>
      <c r="C4" s="385" t="s">
        <v>91</v>
      </c>
      <c r="D4" s="385"/>
      <c r="E4" s="386" t="s">
        <v>135</v>
      </c>
      <c r="F4" s="348" t="s">
        <v>143</v>
      </c>
    </row>
    <row r="5" spans="1:8" s="125" customFormat="1" ht="73.5" customHeight="1" x14ac:dyDescent="0.25">
      <c r="A5" s="252" t="s">
        <v>99</v>
      </c>
      <c r="B5" s="252" t="s">
        <v>100</v>
      </c>
      <c r="C5" s="254" t="s">
        <v>144</v>
      </c>
      <c r="D5" s="254" t="s">
        <v>129</v>
      </c>
      <c r="E5" s="377"/>
      <c r="F5" s="379"/>
    </row>
    <row r="6" spans="1:8" x14ac:dyDescent="0.25">
      <c r="A6" s="272" t="s">
        <v>171</v>
      </c>
      <c r="B6" s="270" t="s">
        <v>172</v>
      </c>
      <c r="C6" s="281">
        <v>459113.5386469728</v>
      </c>
      <c r="D6" s="281">
        <v>539120.72097174102</v>
      </c>
      <c r="E6" s="278">
        <f>D6/C6*100-100</f>
        <v>17.426448054778092</v>
      </c>
      <c r="F6" s="204">
        <f>D6/D$102*100</f>
        <v>0.14115484235069947</v>
      </c>
      <c r="H6" s="154"/>
    </row>
    <row r="7" spans="1:8" x14ac:dyDescent="0.25">
      <c r="A7" s="273" t="s">
        <v>328</v>
      </c>
      <c r="B7" s="271" t="s">
        <v>329</v>
      </c>
      <c r="C7" s="282">
        <v>13145.634618774415</v>
      </c>
      <c r="D7" s="282">
        <v>11096.187112503056</v>
      </c>
      <c r="E7" s="279">
        <f t="shared" ref="E7:E70" si="0">D7/C7*100-100</f>
        <v>-15.590327631230267</v>
      </c>
      <c r="F7" s="255">
        <f t="shared" ref="F7:F70" si="1">D7/D$102*100</f>
        <v>2.9052501260498414E-3</v>
      </c>
      <c r="H7" s="154"/>
    </row>
    <row r="8" spans="1:8" x14ac:dyDescent="0.25">
      <c r="A8" s="273" t="s">
        <v>330</v>
      </c>
      <c r="B8" s="271" t="s">
        <v>331</v>
      </c>
      <c r="C8" s="282">
        <v>309598.86894808192</v>
      </c>
      <c r="D8" s="282">
        <v>278751.87180625927</v>
      </c>
      <c r="E8" s="279">
        <f t="shared" si="0"/>
        <v>-9.963536768280477</v>
      </c>
      <c r="F8" s="255">
        <f t="shared" si="1"/>
        <v>7.2983981118094274E-2</v>
      </c>
      <c r="H8" s="154"/>
    </row>
    <row r="9" spans="1:8" x14ac:dyDescent="0.25">
      <c r="A9" s="273" t="s">
        <v>173</v>
      </c>
      <c r="B9" s="271" t="s">
        <v>174</v>
      </c>
      <c r="C9" s="282">
        <v>125144.90526498032</v>
      </c>
      <c r="D9" s="282">
        <v>143927.34260192484</v>
      </c>
      <c r="E9" s="279">
        <f t="shared" si="0"/>
        <v>15.008551324702196</v>
      </c>
      <c r="F9" s="255">
        <f t="shared" si="1"/>
        <v>3.7683658899830552E-2</v>
      </c>
      <c r="H9" s="154"/>
    </row>
    <row r="10" spans="1:8" x14ac:dyDescent="0.25">
      <c r="A10" s="273" t="s">
        <v>175</v>
      </c>
      <c r="B10" s="271" t="s">
        <v>176</v>
      </c>
      <c r="C10" s="282">
        <v>8030.5023874511717</v>
      </c>
      <c r="D10" s="282">
        <v>3041.9836478881834</v>
      </c>
      <c r="E10" s="279">
        <f t="shared" si="0"/>
        <v>-62.119634599178688</v>
      </c>
      <c r="F10" s="255">
        <f t="shared" si="1"/>
        <v>7.9646488355540222E-4</v>
      </c>
      <c r="H10" s="154"/>
    </row>
    <row r="11" spans="1:8" x14ac:dyDescent="0.25">
      <c r="A11" s="273" t="s">
        <v>332</v>
      </c>
      <c r="B11" s="271" t="s">
        <v>333</v>
      </c>
      <c r="C11" s="282">
        <v>9517.360244707108</v>
      </c>
      <c r="D11" s="282">
        <v>128953.90730055237</v>
      </c>
      <c r="E11" s="279">
        <f t="shared" si="0"/>
        <v>1254.9335528437891</v>
      </c>
      <c r="F11" s="255">
        <f t="shared" si="1"/>
        <v>3.3763251434126007E-2</v>
      </c>
      <c r="H11" s="154"/>
    </row>
    <row r="12" spans="1:8" x14ac:dyDescent="0.25">
      <c r="A12" s="273" t="s">
        <v>177</v>
      </c>
      <c r="B12" s="271" t="s">
        <v>178</v>
      </c>
      <c r="C12" s="282">
        <v>11963261.570867255</v>
      </c>
      <c r="D12" s="282">
        <v>8786242.3537238445</v>
      </c>
      <c r="E12" s="279">
        <f t="shared" si="0"/>
        <v>-26.556463706185596</v>
      </c>
      <c r="F12" s="255">
        <f t="shared" si="1"/>
        <v>2.300450726619236</v>
      </c>
      <c r="H12" s="154"/>
    </row>
    <row r="13" spans="1:8" x14ac:dyDescent="0.25">
      <c r="A13" s="273" t="s">
        <v>179</v>
      </c>
      <c r="B13" s="271" t="s">
        <v>180</v>
      </c>
      <c r="C13" s="282">
        <v>1792539.7403455486</v>
      </c>
      <c r="D13" s="282">
        <v>3862923.6132590366</v>
      </c>
      <c r="E13" s="279">
        <f t="shared" si="0"/>
        <v>115.50002637678648</v>
      </c>
      <c r="F13" s="255">
        <f t="shared" si="1"/>
        <v>1.0114068193475261</v>
      </c>
      <c r="H13" s="154"/>
    </row>
    <row r="14" spans="1:8" x14ac:dyDescent="0.25">
      <c r="A14" s="273" t="s">
        <v>181</v>
      </c>
      <c r="B14" s="271" t="s">
        <v>182</v>
      </c>
      <c r="C14" s="282">
        <v>1845950.668317195</v>
      </c>
      <c r="D14" s="282">
        <v>1801323.7899908067</v>
      </c>
      <c r="E14" s="279">
        <f t="shared" si="0"/>
        <v>-2.4175553059102697</v>
      </c>
      <c r="F14" s="255">
        <f t="shared" si="1"/>
        <v>0.47163012977949442</v>
      </c>
      <c r="H14" s="154"/>
    </row>
    <row r="15" spans="1:8" x14ac:dyDescent="0.25">
      <c r="A15" s="273" t="s">
        <v>183</v>
      </c>
      <c r="B15" s="271" t="s">
        <v>40</v>
      </c>
      <c r="C15" s="282">
        <v>4770700.5058493679</v>
      </c>
      <c r="D15" s="282">
        <v>707549.6220832821</v>
      </c>
      <c r="E15" s="279">
        <f t="shared" si="0"/>
        <v>-85.168852640911879</v>
      </c>
      <c r="F15" s="255">
        <f t="shared" si="1"/>
        <v>0.18525360179153225</v>
      </c>
      <c r="H15" s="154"/>
    </row>
    <row r="16" spans="1:8" x14ac:dyDescent="0.25">
      <c r="A16" s="273" t="s">
        <v>184</v>
      </c>
      <c r="B16" s="271" t="s">
        <v>185</v>
      </c>
      <c r="C16" s="282">
        <v>218424.87160193254</v>
      </c>
      <c r="D16" s="282">
        <v>272171.50435202027</v>
      </c>
      <c r="E16" s="279">
        <f t="shared" si="0"/>
        <v>24.606461872180034</v>
      </c>
      <c r="F16" s="255">
        <f t="shared" si="1"/>
        <v>7.1261081785012503E-2</v>
      </c>
      <c r="H16" s="154"/>
    </row>
    <row r="17" spans="1:8" x14ac:dyDescent="0.25">
      <c r="A17" s="273" t="s">
        <v>186</v>
      </c>
      <c r="B17" s="271" t="s">
        <v>187</v>
      </c>
      <c r="C17" s="282">
        <v>20245602.045154996</v>
      </c>
      <c r="D17" s="282">
        <v>21287980.877943069</v>
      </c>
      <c r="E17" s="279">
        <f t="shared" si="0"/>
        <v>5.1486679944769804</v>
      </c>
      <c r="F17" s="255">
        <f t="shared" si="1"/>
        <v>5.5737082028206189</v>
      </c>
      <c r="H17" s="154"/>
    </row>
    <row r="18" spans="1:8" x14ac:dyDescent="0.25">
      <c r="A18" s="273" t="s">
        <v>188</v>
      </c>
      <c r="B18" s="271" t="s">
        <v>189</v>
      </c>
      <c r="C18" s="282">
        <v>145606.15062255861</v>
      </c>
      <c r="D18" s="282">
        <v>102620.1158539124</v>
      </c>
      <c r="E18" s="279">
        <f t="shared" si="0"/>
        <v>-29.522128416178617</v>
      </c>
      <c r="F18" s="255">
        <f t="shared" si="1"/>
        <v>2.6868428001172662E-2</v>
      </c>
      <c r="H18" s="154"/>
    </row>
    <row r="19" spans="1:8" x14ac:dyDescent="0.25">
      <c r="A19" s="273" t="s">
        <v>190</v>
      </c>
      <c r="B19" s="271" t="s">
        <v>191</v>
      </c>
      <c r="C19" s="282">
        <v>599.7108957519531</v>
      </c>
      <c r="D19" s="282">
        <v>1457.6112624511723</v>
      </c>
      <c r="E19" s="279">
        <f t="shared" si="0"/>
        <v>143.05232284024666</v>
      </c>
      <c r="F19" s="255">
        <f t="shared" si="1"/>
        <v>3.8163787804157493E-4</v>
      </c>
      <c r="H19" s="154"/>
    </row>
    <row r="20" spans="1:8" x14ac:dyDescent="0.25">
      <c r="A20" s="273" t="s">
        <v>192</v>
      </c>
      <c r="B20" s="271" t="s">
        <v>193</v>
      </c>
      <c r="C20" s="282">
        <v>116252109.46366054</v>
      </c>
      <c r="D20" s="282">
        <v>135833828.35315457</v>
      </c>
      <c r="E20" s="279">
        <f t="shared" si="0"/>
        <v>16.844183714029825</v>
      </c>
      <c r="F20" s="255">
        <f t="shared" si="1"/>
        <v>35.564581143388338</v>
      </c>
      <c r="H20" s="154"/>
    </row>
    <row r="21" spans="1:8" x14ac:dyDescent="0.25">
      <c r="A21" s="273" t="s">
        <v>334</v>
      </c>
      <c r="B21" s="271" t="s">
        <v>335</v>
      </c>
      <c r="C21" s="282">
        <v>106892.75144596862</v>
      </c>
      <c r="D21" s="282">
        <v>70039.056956378932</v>
      </c>
      <c r="E21" s="279">
        <f t="shared" si="0"/>
        <v>-34.477262481374353</v>
      </c>
      <c r="F21" s="255">
        <f t="shared" si="1"/>
        <v>1.8337918871397896E-2</v>
      </c>
      <c r="H21" s="154"/>
    </row>
    <row r="22" spans="1:8" x14ac:dyDescent="0.25">
      <c r="A22" s="273" t="s">
        <v>194</v>
      </c>
      <c r="B22" s="271" t="s">
        <v>195</v>
      </c>
      <c r="C22" s="282">
        <v>223776.46632567781</v>
      </c>
      <c r="D22" s="282">
        <v>186247.30238326453</v>
      </c>
      <c r="E22" s="279">
        <f t="shared" si="0"/>
        <v>-16.770826958986135</v>
      </c>
      <c r="F22" s="255">
        <f t="shared" si="1"/>
        <v>4.8764047797618934E-2</v>
      </c>
      <c r="H22" s="154"/>
    </row>
    <row r="23" spans="1:8" x14ac:dyDescent="0.25">
      <c r="A23" s="273" t="s">
        <v>196</v>
      </c>
      <c r="B23" s="271" t="s">
        <v>197</v>
      </c>
      <c r="C23" s="282">
        <v>522253.88782341569</v>
      </c>
      <c r="D23" s="282">
        <v>508970.18164437573</v>
      </c>
      <c r="E23" s="279">
        <f t="shared" si="0"/>
        <v>-2.5435341868687829</v>
      </c>
      <c r="F23" s="255">
        <f t="shared" si="1"/>
        <v>0.13326070202184742</v>
      </c>
      <c r="H23" s="154"/>
    </row>
    <row r="24" spans="1:8" x14ac:dyDescent="0.25">
      <c r="A24" s="273" t="s">
        <v>198</v>
      </c>
      <c r="B24" s="271" t="s">
        <v>199</v>
      </c>
      <c r="C24" s="282">
        <v>829015.20688882843</v>
      </c>
      <c r="D24" s="282">
        <v>948228.77626577334</v>
      </c>
      <c r="E24" s="279">
        <f t="shared" si="0"/>
        <v>14.380142654359233</v>
      </c>
      <c r="F24" s="255">
        <f t="shared" si="1"/>
        <v>0.24826922472009336</v>
      </c>
      <c r="H24" s="154"/>
    </row>
    <row r="25" spans="1:8" x14ac:dyDescent="0.25">
      <c r="A25" s="273" t="s">
        <v>200</v>
      </c>
      <c r="B25" s="271" t="s">
        <v>201</v>
      </c>
      <c r="C25" s="282">
        <v>312689.18473817065</v>
      </c>
      <c r="D25" s="282">
        <v>312249.95925754367</v>
      </c>
      <c r="E25" s="279">
        <f t="shared" si="0"/>
        <v>-0.14046711624988006</v>
      </c>
      <c r="F25" s="255">
        <f t="shared" si="1"/>
        <v>8.1754590499817231E-2</v>
      </c>
      <c r="H25" s="154"/>
    </row>
    <row r="26" spans="1:8" x14ac:dyDescent="0.25">
      <c r="A26" s="273" t="s">
        <v>202</v>
      </c>
      <c r="B26" s="271" t="s">
        <v>203</v>
      </c>
      <c r="C26" s="282">
        <v>5654639.7379668634</v>
      </c>
      <c r="D26" s="282">
        <v>6864334.400280646</v>
      </c>
      <c r="E26" s="279">
        <f t="shared" si="0"/>
        <v>21.392957259355512</v>
      </c>
      <c r="F26" s="255">
        <f t="shared" si="1"/>
        <v>1.797248746751261</v>
      </c>
      <c r="H26" s="154"/>
    </row>
    <row r="27" spans="1:8" x14ac:dyDescent="0.25">
      <c r="A27" s="273" t="s">
        <v>204</v>
      </c>
      <c r="B27" s="271" t="s">
        <v>205</v>
      </c>
      <c r="C27" s="282">
        <v>3151209.4383406169</v>
      </c>
      <c r="D27" s="282">
        <v>2329835.8147791345</v>
      </c>
      <c r="E27" s="279">
        <f t="shared" si="0"/>
        <v>-26.065345373997303</v>
      </c>
      <c r="F27" s="255">
        <f t="shared" si="1"/>
        <v>0.61000735891841262</v>
      </c>
      <c r="H27" s="154"/>
    </row>
    <row r="28" spans="1:8" x14ac:dyDescent="0.25">
      <c r="A28" s="273" t="s">
        <v>206</v>
      </c>
      <c r="B28" s="271" t="s">
        <v>207</v>
      </c>
      <c r="C28" s="282">
        <v>2430709.5361016849</v>
      </c>
      <c r="D28" s="282">
        <v>3542601.389457975</v>
      </c>
      <c r="E28" s="279">
        <f t="shared" si="0"/>
        <v>45.743509738292971</v>
      </c>
      <c r="F28" s="255">
        <f t="shared" si="1"/>
        <v>0.927538714777985</v>
      </c>
      <c r="H28" s="154"/>
    </row>
    <row r="29" spans="1:8" x14ac:dyDescent="0.25">
      <c r="A29" s="273" t="s">
        <v>208</v>
      </c>
      <c r="B29" s="271" t="s">
        <v>209</v>
      </c>
      <c r="C29" s="282">
        <v>86508.35520770264</v>
      </c>
      <c r="D29" s="282">
        <v>152215.50744226071</v>
      </c>
      <c r="E29" s="279">
        <f t="shared" si="0"/>
        <v>75.954689089623969</v>
      </c>
      <c r="F29" s="255">
        <f t="shared" si="1"/>
        <v>3.9853700888395752E-2</v>
      </c>
      <c r="H29" s="154"/>
    </row>
    <row r="30" spans="1:8" x14ac:dyDescent="0.25">
      <c r="A30" s="273" t="s">
        <v>210</v>
      </c>
      <c r="B30" s="271" t="s">
        <v>211</v>
      </c>
      <c r="C30" s="282">
        <v>1912845.5613281012</v>
      </c>
      <c r="D30" s="282">
        <v>1709103.0910626566</v>
      </c>
      <c r="E30" s="279">
        <f t="shared" si="0"/>
        <v>-10.651276526683361</v>
      </c>
      <c r="F30" s="255">
        <f t="shared" si="1"/>
        <v>0.44748452061943272</v>
      </c>
      <c r="H30" s="154"/>
    </row>
    <row r="31" spans="1:8" x14ac:dyDescent="0.25">
      <c r="A31" s="273" t="s">
        <v>212</v>
      </c>
      <c r="B31" s="271" t="s">
        <v>213</v>
      </c>
      <c r="C31" s="282">
        <v>0</v>
      </c>
      <c r="D31" s="282">
        <v>121.71791001892089</v>
      </c>
      <c r="E31" s="279" t="e">
        <f t="shared" si="0"/>
        <v>#DIV/0!</v>
      </c>
      <c r="F31" s="255">
        <f t="shared" si="1"/>
        <v>3.1868692357083375E-5</v>
      </c>
      <c r="H31" s="154"/>
    </row>
    <row r="32" spans="1:8" x14ac:dyDescent="0.25">
      <c r="A32" s="273" t="s">
        <v>214</v>
      </c>
      <c r="B32" s="271" t="s">
        <v>215</v>
      </c>
      <c r="C32" s="282">
        <v>7066658.9139740616</v>
      </c>
      <c r="D32" s="282">
        <v>7761068.3510675794</v>
      </c>
      <c r="E32" s="279">
        <f t="shared" si="0"/>
        <v>9.826559418629202</v>
      </c>
      <c r="F32" s="255">
        <f t="shared" si="1"/>
        <v>2.0320353808574358</v>
      </c>
      <c r="H32" s="154"/>
    </row>
    <row r="33" spans="1:8" x14ac:dyDescent="0.25">
      <c r="A33" s="273" t="s">
        <v>216</v>
      </c>
      <c r="B33" s="271" t="s">
        <v>217</v>
      </c>
      <c r="C33" s="282">
        <v>291770.68324440968</v>
      </c>
      <c r="D33" s="282">
        <v>232837.33173455045</v>
      </c>
      <c r="E33" s="279">
        <f t="shared" si="0"/>
        <v>-20.198517155506025</v>
      </c>
      <c r="F33" s="255">
        <f t="shared" si="1"/>
        <v>6.0962444172259371E-2</v>
      </c>
      <c r="H33" s="154"/>
    </row>
    <row r="34" spans="1:8" x14ac:dyDescent="0.25">
      <c r="A34" s="273" t="s">
        <v>218</v>
      </c>
      <c r="B34" s="271" t="s">
        <v>219</v>
      </c>
      <c r="C34" s="282">
        <v>1331692.9331834549</v>
      </c>
      <c r="D34" s="282">
        <v>1365171.571113833</v>
      </c>
      <c r="E34" s="279">
        <f t="shared" si="0"/>
        <v>2.5139908079519842</v>
      </c>
      <c r="F34" s="255">
        <f t="shared" si="1"/>
        <v>0.35743493137287624</v>
      </c>
      <c r="H34" s="154"/>
    </row>
    <row r="35" spans="1:8" x14ac:dyDescent="0.25">
      <c r="A35" s="273" t="s">
        <v>220</v>
      </c>
      <c r="B35" s="271" t="s">
        <v>42</v>
      </c>
      <c r="C35" s="282">
        <v>4531597.8229786055</v>
      </c>
      <c r="D35" s="282">
        <v>5676410.9821300805</v>
      </c>
      <c r="E35" s="279">
        <f t="shared" si="0"/>
        <v>25.26290292899364</v>
      </c>
      <c r="F35" s="255">
        <f t="shared" si="1"/>
        <v>1.4862216682306852</v>
      </c>
      <c r="H35" s="154"/>
    </row>
    <row r="36" spans="1:8" x14ac:dyDescent="0.25">
      <c r="A36" s="273" t="s">
        <v>342</v>
      </c>
      <c r="B36" s="271" t="s">
        <v>46</v>
      </c>
      <c r="C36" s="282">
        <v>14386838.538076416</v>
      </c>
      <c r="D36" s="282">
        <v>18744237.812653564</v>
      </c>
      <c r="E36" s="279">
        <f t="shared" si="0"/>
        <v>30.287399577362265</v>
      </c>
      <c r="F36" s="255">
        <f t="shared" si="1"/>
        <v>4.9076947527821329</v>
      </c>
      <c r="H36" s="154"/>
    </row>
    <row r="37" spans="1:8" x14ac:dyDescent="0.25">
      <c r="A37" s="273" t="s">
        <v>221</v>
      </c>
      <c r="B37" s="271" t="s">
        <v>222</v>
      </c>
      <c r="C37" s="282">
        <v>847145.15822735173</v>
      </c>
      <c r="D37" s="282">
        <v>905915.87190999615</v>
      </c>
      <c r="E37" s="279">
        <f t="shared" si="0"/>
        <v>6.9375021638112173</v>
      </c>
      <c r="F37" s="255">
        <f t="shared" si="1"/>
        <v>0.23719068310333918</v>
      </c>
      <c r="H37" s="154"/>
    </row>
    <row r="38" spans="1:8" x14ac:dyDescent="0.25">
      <c r="A38" s="273" t="s">
        <v>223</v>
      </c>
      <c r="B38" s="271" t="s">
        <v>224</v>
      </c>
      <c r="C38" s="282">
        <v>2650646.4825808257</v>
      </c>
      <c r="D38" s="282">
        <v>3111678.0764633985</v>
      </c>
      <c r="E38" s="279">
        <f t="shared" si="0"/>
        <v>17.393175472939177</v>
      </c>
      <c r="F38" s="255">
        <f t="shared" si="1"/>
        <v>0.81471257038243527</v>
      </c>
      <c r="H38" s="154"/>
    </row>
    <row r="39" spans="1:8" x14ac:dyDescent="0.25">
      <c r="A39" s="273" t="s">
        <v>225</v>
      </c>
      <c r="B39" s="271" t="s">
        <v>226</v>
      </c>
      <c r="C39" s="282">
        <v>1062597.1977177372</v>
      </c>
      <c r="D39" s="282">
        <v>1200789.5747508667</v>
      </c>
      <c r="E39" s="279">
        <f t="shared" si="0"/>
        <v>13.005151653885534</v>
      </c>
      <c r="F39" s="255">
        <f t="shared" si="1"/>
        <v>0.31439574946184745</v>
      </c>
      <c r="H39" s="154"/>
    </row>
    <row r="40" spans="1:8" x14ac:dyDescent="0.25">
      <c r="A40" s="273" t="s">
        <v>227</v>
      </c>
      <c r="B40" s="271" t="s">
        <v>228</v>
      </c>
      <c r="C40" s="282">
        <v>146844.59018260392</v>
      </c>
      <c r="D40" s="282">
        <v>111905.77171382518</v>
      </c>
      <c r="E40" s="279">
        <f t="shared" si="0"/>
        <v>-23.793057970560355</v>
      </c>
      <c r="F40" s="255">
        <f t="shared" si="1"/>
        <v>2.9299637261069648E-2</v>
      </c>
      <c r="H40" s="154"/>
    </row>
    <row r="41" spans="1:8" x14ac:dyDescent="0.25">
      <c r="A41" s="273" t="s">
        <v>343</v>
      </c>
      <c r="B41" s="271" t="s">
        <v>344</v>
      </c>
      <c r="C41" s="282">
        <v>4780.2195000000002</v>
      </c>
      <c r="D41" s="282">
        <v>0.93728002929687504</v>
      </c>
      <c r="E41" s="279">
        <f t="shared" si="0"/>
        <v>-99.980392531571056</v>
      </c>
      <c r="F41" s="255">
        <f t="shared" si="1"/>
        <v>2.4540257798919625E-7</v>
      </c>
      <c r="H41" s="154"/>
    </row>
    <row r="42" spans="1:8" x14ac:dyDescent="0.25">
      <c r="A42" s="273" t="s">
        <v>229</v>
      </c>
      <c r="B42" s="271" t="s">
        <v>230</v>
      </c>
      <c r="C42" s="282">
        <v>524821.51355129993</v>
      </c>
      <c r="D42" s="282">
        <v>375717.37049731414</v>
      </c>
      <c r="E42" s="279">
        <f t="shared" si="0"/>
        <v>-28.410447972120195</v>
      </c>
      <c r="F42" s="255">
        <f t="shared" si="1"/>
        <v>9.8371893599963511E-2</v>
      </c>
      <c r="H42" s="154"/>
    </row>
    <row r="43" spans="1:8" x14ac:dyDescent="0.25">
      <c r="A43" s="273" t="s">
        <v>231</v>
      </c>
      <c r="B43" s="271" t="s">
        <v>232</v>
      </c>
      <c r="C43" s="282">
        <v>2598703.8704441865</v>
      </c>
      <c r="D43" s="282">
        <v>3177201.6528883153</v>
      </c>
      <c r="E43" s="279">
        <f t="shared" si="0"/>
        <v>22.261012076964676</v>
      </c>
      <c r="F43" s="255">
        <f t="shared" si="1"/>
        <v>0.83186822725246301</v>
      </c>
      <c r="H43" s="154"/>
    </row>
    <row r="44" spans="1:8" x14ac:dyDescent="0.25">
      <c r="A44" s="273" t="s">
        <v>233</v>
      </c>
      <c r="B44" s="271" t="s">
        <v>234</v>
      </c>
      <c r="C44" s="282">
        <v>10506267.514703533</v>
      </c>
      <c r="D44" s="282">
        <v>11314049.273574574</v>
      </c>
      <c r="E44" s="279">
        <f t="shared" si="0"/>
        <v>7.6885702533325855</v>
      </c>
      <c r="F44" s="255">
        <f t="shared" si="1"/>
        <v>2.9622917083967475</v>
      </c>
      <c r="H44" s="154"/>
    </row>
    <row r="45" spans="1:8" x14ac:dyDescent="0.25">
      <c r="A45" s="273" t="s">
        <v>235</v>
      </c>
      <c r="B45" s="271" t="s">
        <v>53</v>
      </c>
      <c r="C45" s="282">
        <v>1483921.3885314008</v>
      </c>
      <c r="D45" s="282">
        <v>1333688.9849982276</v>
      </c>
      <c r="E45" s="279">
        <f t="shared" si="0"/>
        <v>-10.124013623245531</v>
      </c>
      <c r="F45" s="255">
        <f t="shared" si="1"/>
        <v>0.34919202898186696</v>
      </c>
      <c r="H45" s="154"/>
    </row>
    <row r="46" spans="1:8" x14ac:dyDescent="0.25">
      <c r="A46" s="273" t="s">
        <v>236</v>
      </c>
      <c r="B46" s="271" t="s">
        <v>237</v>
      </c>
      <c r="C46" s="282">
        <v>9686.9842294311529</v>
      </c>
      <c r="D46" s="282">
        <v>15096.018427917475</v>
      </c>
      <c r="E46" s="279">
        <f t="shared" si="0"/>
        <v>55.838164596701887</v>
      </c>
      <c r="F46" s="255">
        <f t="shared" si="1"/>
        <v>3.9525026926717569E-3</v>
      </c>
      <c r="H46" s="154"/>
    </row>
    <row r="47" spans="1:8" x14ac:dyDescent="0.25">
      <c r="A47" s="273" t="s">
        <v>238</v>
      </c>
      <c r="B47" s="271" t="s">
        <v>239</v>
      </c>
      <c r="C47" s="282">
        <v>82476.476304210271</v>
      </c>
      <c r="D47" s="282">
        <v>67829.924927172644</v>
      </c>
      <c r="E47" s="279">
        <f t="shared" si="0"/>
        <v>-17.758459179335659</v>
      </c>
      <c r="F47" s="255">
        <f t="shared" si="1"/>
        <v>1.7759514682531931E-2</v>
      </c>
      <c r="H47" s="154"/>
    </row>
    <row r="48" spans="1:8" x14ac:dyDescent="0.25">
      <c r="A48" s="273" t="s">
        <v>336</v>
      </c>
      <c r="B48" s="271" t="s">
        <v>337</v>
      </c>
      <c r="C48" s="282">
        <v>6.5474498901367202</v>
      </c>
      <c r="D48" s="282">
        <v>13.729640316009519</v>
      </c>
      <c r="E48" s="279">
        <f t="shared" si="0"/>
        <v>109.694469547484</v>
      </c>
      <c r="F48" s="255">
        <f t="shared" si="1"/>
        <v>3.594751859741105E-6</v>
      </c>
      <c r="H48" s="154"/>
    </row>
    <row r="49" spans="1:8" x14ac:dyDescent="0.25">
      <c r="A49" s="273" t="s">
        <v>240</v>
      </c>
      <c r="B49" s="271" t="s">
        <v>241</v>
      </c>
      <c r="C49" s="282">
        <v>925919.93505912903</v>
      </c>
      <c r="D49" s="282">
        <v>928842.82820762089</v>
      </c>
      <c r="E49" s="279">
        <f t="shared" si="0"/>
        <v>0.31567450249411877</v>
      </c>
      <c r="F49" s="255">
        <f t="shared" si="1"/>
        <v>0.24319351470650849</v>
      </c>
      <c r="H49" s="154"/>
    </row>
    <row r="50" spans="1:8" x14ac:dyDescent="0.25">
      <c r="A50" s="273" t="s">
        <v>345</v>
      </c>
      <c r="B50" s="271" t="s">
        <v>346</v>
      </c>
      <c r="C50" s="282">
        <v>0.80294000244140595</v>
      </c>
      <c r="D50" s="282">
        <v>167.41151953125001</v>
      </c>
      <c r="E50" s="279">
        <f t="shared" si="0"/>
        <v>20749.816801033867</v>
      </c>
      <c r="F50" s="255">
        <f t="shared" si="1"/>
        <v>4.3832384339690963E-5</v>
      </c>
      <c r="H50" s="154"/>
    </row>
    <row r="51" spans="1:8" x14ac:dyDescent="0.25">
      <c r="A51" s="273" t="s">
        <v>242</v>
      </c>
      <c r="B51" s="271" t="s">
        <v>243</v>
      </c>
      <c r="C51" s="282">
        <v>4162.3212393417343</v>
      </c>
      <c r="D51" s="282">
        <v>975.46288464355439</v>
      </c>
      <c r="E51" s="279">
        <f t="shared" si="0"/>
        <v>-76.564449773275484</v>
      </c>
      <c r="F51" s="255">
        <f t="shared" si="1"/>
        <v>2.5539977289805709E-4</v>
      </c>
      <c r="H51" s="154"/>
    </row>
    <row r="52" spans="1:8" x14ac:dyDescent="0.25">
      <c r="A52" s="273" t="s">
        <v>347</v>
      </c>
      <c r="B52" s="271" t="s">
        <v>348</v>
      </c>
      <c r="C52" s="282">
        <v>362526.03750000003</v>
      </c>
      <c r="D52" s="282">
        <v>691078.48323999031</v>
      </c>
      <c r="E52" s="279">
        <f t="shared" si="0"/>
        <v>90.628647808501256</v>
      </c>
      <c r="F52" s="255">
        <f t="shared" si="1"/>
        <v>0.1809410593194665</v>
      </c>
      <c r="H52" s="154"/>
    </row>
    <row r="53" spans="1:8" x14ac:dyDescent="0.25">
      <c r="A53" s="273" t="s">
        <v>244</v>
      </c>
      <c r="B53" s="271" t="s">
        <v>245</v>
      </c>
      <c r="C53" s="282">
        <v>1816928.3045140593</v>
      </c>
      <c r="D53" s="282">
        <v>1536916.763252636</v>
      </c>
      <c r="E53" s="279">
        <f t="shared" si="0"/>
        <v>-15.411259793011638</v>
      </c>
      <c r="F53" s="255">
        <f t="shared" si="1"/>
        <v>0.4024019760027821</v>
      </c>
      <c r="H53" s="154"/>
    </row>
    <row r="54" spans="1:8" x14ac:dyDescent="0.25">
      <c r="A54" s="273" t="s">
        <v>246</v>
      </c>
      <c r="B54" s="271" t="s">
        <v>247</v>
      </c>
      <c r="C54" s="282">
        <v>2989451.9551868336</v>
      </c>
      <c r="D54" s="282">
        <v>2850132.0558201834</v>
      </c>
      <c r="E54" s="279">
        <f t="shared" si="0"/>
        <v>-4.6603826204640626</v>
      </c>
      <c r="F54" s="255">
        <f t="shared" si="1"/>
        <v>0.74623349718932575</v>
      </c>
      <c r="H54" s="154"/>
    </row>
    <row r="55" spans="1:8" x14ac:dyDescent="0.25">
      <c r="A55" s="273" t="s">
        <v>338</v>
      </c>
      <c r="B55" s="271" t="s">
        <v>339</v>
      </c>
      <c r="C55" s="282">
        <v>30.558079711914061</v>
      </c>
      <c r="D55" s="282">
        <v>2247.5656309356687</v>
      </c>
      <c r="E55" s="279">
        <f t="shared" si="0"/>
        <v>7255.0617451245871</v>
      </c>
      <c r="F55" s="255">
        <f t="shared" si="1"/>
        <v>5.884670352416378E-4</v>
      </c>
      <c r="H55" s="154"/>
    </row>
    <row r="56" spans="1:8" x14ac:dyDescent="0.25">
      <c r="A56" s="273" t="s">
        <v>248</v>
      </c>
      <c r="B56" s="271" t="s">
        <v>249</v>
      </c>
      <c r="C56" s="282">
        <v>1112225.0692488833</v>
      </c>
      <c r="D56" s="282">
        <v>1523660.3326686921</v>
      </c>
      <c r="E56" s="279">
        <f t="shared" si="0"/>
        <v>36.992086835235824</v>
      </c>
      <c r="F56" s="255">
        <f t="shared" si="1"/>
        <v>0.39893112189456531</v>
      </c>
      <c r="H56" s="154"/>
    </row>
    <row r="57" spans="1:8" x14ac:dyDescent="0.25">
      <c r="A57" s="273" t="s">
        <v>250</v>
      </c>
      <c r="B57" s="271" t="s">
        <v>251</v>
      </c>
      <c r="C57" s="282">
        <v>38319.289399224268</v>
      </c>
      <c r="D57" s="282">
        <v>40048.188212398512</v>
      </c>
      <c r="E57" s="279">
        <f t="shared" si="0"/>
        <v>4.5118237845225906</v>
      </c>
      <c r="F57" s="255">
        <f t="shared" si="1"/>
        <v>1.0485584162602731E-2</v>
      </c>
      <c r="H57" s="154"/>
    </row>
    <row r="58" spans="1:8" x14ac:dyDescent="0.25">
      <c r="A58" s="273" t="s">
        <v>252</v>
      </c>
      <c r="B58" s="271" t="s">
        <v>253</v>
      </c>
      <c r="C58" s="282">
        <v>2073499.4344259719</v>
      </c>
      <c r="D58" s="282">
        <v>2176599.6396224978</v>
      </c>
      <c r="E58" s="279">
        <f t="shared" si="0"/>
        <v>4.9722803625971608</v>
      </c>
      <c r="F58" s="255">
        <f t="shared" si="1"/>
        <v>0.56988642253950283</v>
      </c>
      <c r="H58" s="154"/>
    </row>
    <row r="59" spans="1:8" x14ac:dyDescent="0.25">
      <c r="A59" s="273" t="s">
        <v>254</v>
      </c>
      <c r="B59" s="271" t="s">
        <v>255</v>
      </c>
      <c r="C59" s="282">
        <v>175056.51078058334</v>
      </c>
      <c r="D59" s="282">
        <v>118941.11349704741</v>
      </c>
      <c r="E59" s="279">
        <f t="shared" si="0"/>
        <v>-32.055589953961345</v>
      </c>
      <c r="F59" s="255">
        <f t="shared" si="1"/>
        <v>3.1141659876160487E-2</v>
      </c>
      <c r="H59" s="154"/>
    </row>
    <row r="60" spans="1:8" x14ac:dyDescent="0.25">
      <c r="A60" s="273" t="s">
        <v>256</v>
      </c>
      <c r="B60" s="271" t="s">
        <v>257</v>
      </c>
      <c r="C60" s="282">
        <v>3144587.0052860146</v>
      </c>
      <c r="D60" s="282">
        <v>2355942.1505455882</v>
      </c>
      <c r="E60" s="279">
        <f t="shared" si="0"/>
        <v>-25.079441383390673</v>
      </c>
      <c r="F60" s="255">
        <f t="shared" si="1"/>
        <v>0.61684262895371389</v>
      </c>
      <c r="H60" s="154"/>
    </row>
    <row r="61" spans="1:8" x14ac:dyDescent="0.25">
      <c r="A61" s="273" t="s">
        <v>258</v>
      </c>
      <c r="B61" s="271" t="s">
        <v>259</v>
      </c>
      <c r="C61" s="282">
        <v>60529.324583473179</v>
      </c>
      <c r="D61" s="282">
        <v>59910.743540782867</v>
      </c>
      <c r="E61" s="279">
        <f t="shared" si="0"/>
        <v>-1.0219526600486972</v>
      </c>
      <c r="F61" s="255">
        <f t="shared" si="1"/>
        <v>1.5686081485366734E-2</v>
      </c>
      <c r="H61" s="154"/>
    </row>
    <row r="62" spans="1:8" x14ac:dyDescent="0.25">
      <c r="A62" s="273" t="s">
        <v>260</v>
      </c>
      <c r="B62" s="271" t="s">
        <v>261</v>
      </c>
      <c r="C62" s="282">
        <v>68751.695044242864</v>
      </c>
      <c r="D62" s="282">
        <v>95767.754441693309</v>
      </c>
      <c r="E62" s="279">
        <f t="shared" si="0"/>
        <v>39.295117567741642</v>
      </c>
      <c r="F62" s="255">
        <f t="shared" si="1"/>
        <v>2.5074314072239662E-2</v>
      </c>
      <c r="H62" s="154"/>
    </row>
    <row r="63" spans="1:8" x14ac:dyDescent="0.25">
      <c r="A63" s="273" t="s">
        <v>316</v>
      </c>
      <c r="B63" s="271" t="s">
        <v>317</v>
      </c>
      <c r="C63" s="282">
        <v>18410.712268235202</v>
      </c>
      <c r="D63" s="282">
        <v>24243.018542219157</v>
      </c>
      <c r="E63" s="279">
        <f t="shared" si="0"/>
        <v>31.678873630797455</v>
      </c>
      <c r="F63" s="255">
        <f t="shared" si="1"/>
        <v>6.3474085252445724E-3</v>
      </c>
      <c r="H63" s="154"/>
    </row>
    <row r="64" spans="1:8" x14ac:dyDescent="0.25">
      <c r="A64" s="273" t="s">
        <v>318</v>
      </c>
      <c r="B64" s="271" t="s">
        <v>319</v>
      </c>
      <c r="C64" s="282">
        <v>84242.298253448462</v>
      </c>
      <c r="D64" s="282">
        <v>33479.409493446357</v>
      </c>
      <c r="E64" s="279">
        <f t="shared" si="0"/>
        <v>-60.258195481892763</v>
      </c>
      <c r="F64" s="255">
        <f t="shared" si="1"/>
        <v>8.7657190406703767E-3</v>
      </c>
      <c r="H64" s="154"/>
    </row>
    <row r="65" spans="1:8" x14ac:dyDescent="0.25">
      <c r="A65" s="273" t="s">
        <v>320</v>
      </c>
      <c r="B65" s="271" t="s">
        <v>321</v>
      </c>
      <c r="C65" s="282">
        <v>13460.063231391905</v>
      </c>
      <c r="D65" s="282">
        <v>22075.949214496621</v>
      </c>
      <c r="E65" s="279">
        <f t="shared" si="0"/>
        <v>64.010739288434593</v>
      </c>
      <c r="F65" s="255">
        <f t="shared" si="1"/>
        <v>5.7800173688327882E-3</v>
      </c>
      <c r="H65" s="154"/>
    </row>
    <row r="66" spans="1:8" x14ac:dyDescent="0.25">
      <c r="A66" s="273" t="s">
        <v>262</v>
      </c>
      <c r="B66" s="271" t="s">
        <v>263</v>
      </c>
      <c r="C66" s="282">
        <v>282362.03650839115</v>
      </c>
      <c r="D66" s="282">
        <v>298767.43285540654</v>
      </c>
      <c r="E66" s="279">
        <f t="shared" si="0"/>
        <v>5.8100573823166428</v>
      </c>
      <c r="F66" s="255">
        <f t="shared" si="1"/>
        <v>7.8224539038703814E-2</v>
      </c>
      <c r="H66" s="154"/>
    </row>
    <row r="67" spans="1:8" x14ac:dyDescent="0.25">
      <c r="A67" s="273" t="s">
        <v>264</v>
      </c>
      <c r="B67" s="271" t="s">
        <v>265</v>
      </c>
      <c r="C67" s="282">
        <v>456829.70863716229</v>
      </c>
      <c r="D67" s="282">
        <v>391304.53732070082</v>
      </c>
      <c r="E67" s="279">
        <f t="shared" si="0"/>
        <v>-14.343456670525981</v>
      </c>
      <c r="F67" s="255">
        <f t="shared" si="1"/>
        <v>0.10245299082005076</v>
      </c>
      <c r="H67" s="154"/>
    </row>
    <row r="68" spans="1:8" x14ac:dyDescent="0.25">
      <c r="A68" s="273" t="s">
        <v>266</v>
      </c>
      <c r="B68" s="271" t="s">
        <v>267</v>
      </c>
      <c r="C68" s="282">
        <v>134290.4727519798</v>
      </c>
      <c r="D68" s="282">
        <v>88381.029234998001</v>
      </c>
      <c r="E68" s="279">
        <f t="shared" si="0"/>
        <v>-34.186672052135563</v>
      </c>
      <c r="F68" s="255">
        <f t="shared" si="1"/>
        <v>2.3140290779349631E-2</v>
      </c>
      <c r="H68" s="154"/>
    </row>
    <row r="69" spans="1:8" x14ac:dyDescent="0.25">
      <c r="A69" s="273" t="s">
        <v>268</v>
      </c>
      <c r="B69" s="271" t="s">
        <v>269</v>
      </c>
      <c r="C69" s="282">
        <v>508217.15268094692</v>
      </c>
      <c r="D69" s="282">
        <v>402647.02074551355</v>
      </c>
      <c r="E69" s="279">
        <f t="shared" si="0"/>
        <v>-20.77264243808574</v>
      </c>
      <c r="F69" s="255">
        <f t="shared" si="1"/>
        <v>0.10542272727686704</v>
      </c>
      <c r="H69" s="154"/>
    </row>
    <row r="70" spans="1:8" x14ac:dyDescent="0.25">
      <c r="A70" s="273" t="s">
        <v>270</v>
      </c>
      <c r="B70" s="271" t="s">
        <v>271</v>
      </c>
      <c r="C70" s="282">
        <v>106371.32374011759</v>
      </c>
      <c r="D70" s="282">
        <v>83301.139358245855</v>
      </c>
      <c r="E70" s="279">
        <f t="shared" si="0"/>
        <v>-21.688349426050152</v>
      </c>
      <c r="F70" s="255">
        <f t="shared" si="1"/>
        <v>2.1810252762225358E-2</v>
      </c>
      <c r="H70" s="154"/>
    </row>
    <row r="71" spans="1:8" x14ac:dyDescent="0.25">
      <c r="A71" s="273" t="s">
        <v>322</v>
      </c>
      <c r="B71" s="271" t="s">
        <v>323</v>
      </c>
      <c r="C71" s="282">
        <v>745.92526661395971</v>
      </c>
      <c r="D71" s="282">
        <v>2178.3212802619933</v>
      </c>
      <c r="E71" s="279">
        <f t="shared" ref="E71:E101" si="2">D71/C71*100-100</f>
        <v>192.0294267749137</v>
      </c>
      <c r="F71" s="255">
        <f t="shared" ref="F71:F101" si="3">D71/D$102*100</f>
        <v>5.7033718969349851E-4</v>
      </c>
      <c r="H71" s="154"/>
    </row>
    <row r="72" spans="1:8" x14ac:dyDescent="0.25">
      <c r="A72" s="273" t="s">
        <v>272</v>
      </c>
      <c r="B72" s="271" t="s">
        <v>273</v>
      </c>
      <c r="C72" s="282">
        <v>3765.8021348190309</v>
      </c>
      <c r="D72" s="282">
        <v>43667.951095954864</v>
      </c>
      <c r="E72" s="279">
        <f t="shared" si="2"/>
        <v>1059.5922869179999</v>
      </c>
      <c r="F72" s="255">
        <f t="shared" si="3"/>
        <v>1.1433325622538364E-2</v>
      </c>
      <c r="H72" s="154"/>
    </row>
    <row r="73" spans="1:8" x14ac:dyDescent="0.25">
      <c r="A73" s="273" t="s">
        <v>274</v>
      </c>
      <c r="B73" s="271" t="s">
        <v>275</v>
      </c>
      <c r="C73" s="282">
        <v>147615.01953427121</v>
      </c>
      <c r="D73" s="282">
        <v>144052.95855870811</v>
      </c>
      <c r="E73" s="279">
        <f t="shared" si="2"/>
        <v>-2.4130748935992301</v>
      </c>
      <c r="F73" s="255">
        <f t="shared" si="3"/>
        <v>3.771654819509733E-2</v>
      </c>
      <c r="H73" s="154"/>
    </row>
    <row r="74" spans="1:8" x14ac:dyDescent="0.25">
      <c r="A74" s="273" t="s">
        <v>276</v>
      </c>
      <c r="B74" s="271" t="s">
        <v>277</v>
      </c>
      <c r="C74" s="282">
        <v>78406.927688782656</v>
      </c>
      <c r="D74" s="282">
        <v>93131.628419664426</v>
      </c>
      <c r="E74" s="279">
        <f t="shared" si="2"/>
        <v>18.779846583618109</v>
      </c>
      <c r="F74" s="255">
        <f t="shared" si="3"/>
        <v>2.4384112530022241E-2</v>
      </c>
      <c r="H74" s="154"/>
    </row>
    <row r="75" spans="1:8" x14ac:dyDescent="0.25">
      <c r="A75" s="273" t="s">
        <v>278</v>
      </c>
      <c r="B75" s="271" t="s">
        <v>279</v>
      </c>
      <c r="C75" s="282">
        <v>1097985.0847799862</v>
      </c>
      <c r="D75" s="282">
        <v>1397015.3556562089</v>
      </c>
      <c r="E75" s="279">
        <f t="shared" si="2"/>
        <v>27.2344565533094</v>
      </c>
      <c r="F75" s="255">
        <f t="shared" si="3"/>
        <v>0.36577240424690505</v>
      </c>
      <c r="H75" s="154"/>
    </row>
    <row r="76" spans="1:8" x14ac:dyDescent="0.25">
      <c r="A76" s="273" t="s">
        <v>280</v>
      </c>
      <c r="B76" s="271" t="s">
        <v>281</v>
      </c>
      <c r="C76" s="282">
        <v>25882518.149288576</v>
      </c>
      <c r="D76" s="282">
        <v>56674191.50062184</v>
      </c>
      <c r="E76" s="279">
        <f t="shared" si="2"/>
        <v>118.96706948577807</v>
      </c>
      <c r="F76" s="255">
        <f t="shared" si="3"/>
        <v>14.838673891451027</v>
      </c>
      <c r="H76" s="154"/>
    </row>
    <row r="77" spans="1:8" x14ac:dyDescent="0.25">
      <c r="A77" s="273" t="s">
        <v>282</v>
      </c>
      <c r="B77" s="271" t="s">
        <v>283</v>
      </c>
      <c r="C77" s="282">
        <v>2632680.1397072747</v>
      </c>
      <c r="D77" s="282">
        <v>4157062.6545458212</v>
      </c>
      <c r="E77" s="279">
        <f t="shared" si="2"/>
        <v>57.902306165003438</v>
      </c>
      <c r="F77" s="255">
        <f t="shared" si="3"/>
        <v>1.0884195335447944</v>
      </c>
      <c r="H77" s="154"/>
    </row>
    <row r="78" spans="1:8" x14ac:dyDescent="0.25">
      <c r="A78" s="273" t="s">
        <v>284</v>
      </c>
      <c r="B78" s="271" t="s">
        <v>285</v>
      </c>
      <c r="C78" s="282">
        <v>833053.12592660333</v>
      </c>
      <c r="D78" s="282">
        <v>503804.56679057569</v>
      </c>
      <c r="E78" s="279">
        <f t="shared" si="2"/>
        <v>-39.523116700367112</v>
      </c>
      <c r="F78" s="255">
        <f t="shared" si="3"/>
        <v>0.13190821913263789</v>
      </c>
      <c r="H78" s="154"/>
    </row>
    <row r="79" spans="1:8" x14ac:dyDescent="0.25">
      <c r="A79" s="273" t="s">
        <v>286</v>
      </c>
      <c r="B79" s="271" t="s">
        <v>32</v>
      </c>
      <c r="C79" s="282">
        <v>3051919.2286690664</v>
      </c>
      <c r="D79" s="282">
        <v>2398553.0266327881</v>
      </c>
      <c r="E79" s="279">
        <f t="shared" si="2"/>
        <v>-21.408371358543761</v>
      </c>
      <c r="F79" s="255">
        <f t="shared" si="3"/>
        <v>0.62799918677562927</v>
      </c>
      <c r="H79" s="154"/>
    </row>
    <row r="80" spans="1:8" x14ac:dyDescent="0.25">
      <c r="A80" s="273" t="s">
        <v>324</v>
      </c>
      <c r="B80" s="271" t="s">
        <v>325</v>
      </c>
      <c r="C80" s="282">
        <v>948.39267187500002</v>
      </c>
      <c r="D80" s="282">
        <v>2967.4417243957523</v>
      </c>
      <c r="E80" s="279">
        <f t="shared" si="2"/>
        <v>212.89167582126436</v>
      </c>
      <c r="F80" s="255">
        <f t="shared" si="3"/>
        <v>7.7694800533167777E-4</v>
      </c>
      <c r="H80" s="154"/>
    </row>
    <row r="81" spans="1:8" x14ac:dyDescent="0.25">
      <c r="A81" s="273" t="s">
        <v>287</v>
      </c>
      <c r="B81" s="271" t="s">
        <v>52</v>
      </c>
      <c r="C81" s="282">
        <v>1508557.1311716877</v>
      </c>
      <c r="D81" s="282">
        <v>1404401.4667994617</v>
      </c>
      <c r="E81" s="279">
        <f t="shared" si="2"/>
        <v>-6.9043234903095083</v>
      </c>
      <c r="F81" s="255">
        <f t="shared" si="3"/>
        <v>0.36770626676313584</v>
      </c>
      <c r="H81" s="154"/>
    </row>
    <row r="82" spans="1:8" x14ac:dyDescent="0.25">
      <c r="A82" s="273" t="s">
        <v>288</v>
      </c>
      <c r="B82" s="271" t="s">
        <v>289</v>
      </c>
      <c r="C82" s="282">
        <v>2290.9897500000002</v>
      </c>
      <c r="D82" s="282">
        <v>3849.2822644042999</v>
      </c>
      <c r="E82" s="279">
        <f t="shared" si="2"/>
        <v>68.018310182500784</v>
      </c>
      <c r="F82" s="255">
        <f t="shared" si="3"/>
        <v>1.0078351843275058E-3</v>
      </c>
      <c r="H82" s="154"/>
    </row>
    <row r="83" spans="1:8" x14ac:dyDescent="0.25">
      <c r="A83" s="273" t="s">
        <v>290</v>
      </c>
      <c r="B83" s="271" t="s">
        <v>57</v>
      </c>
      <c r="C83" s="282">
        <v>157508.61323632812</v>
      </c>
      <c r="D83" s="282">
        <v>165100.01622039796</v>
      </c>
      <c r="E83" s="279">
        <f t="shared" si="2"/>
        <v>4.8196748279915198</v>
      </c>
      <c r="F83" s="255">
        <f t="shared" si="3"/>
        <v>4.3227176873637092E-2</v>
      </c>
      <c r="H83" s="154"/>
    </row>
    <row r="84" spans="1:8" x14ac:dyDescent="0.25">
      <c r="A84" s="273" t="s">
        <v>349</v>
      </c>
      <c r="B84" s="271" t="s">
        <v>350</v>
      </c>
      <c r="C84" s="282">
        <v>194163.66446022413</v>
      </c>
      <c r="D84" s="282">
        <v>139437.30639990236</v>
      </c>
      <c r="E84" s="279">
        <f t="shared" si="2"/>
        <v>-28.185684593696408</v>
      </c>
      <c r="F84" s="255">
        <f t="shared" si="3"/>
        <v>3.6508058839229959E-2</v>
      </c>
      <c r="H84" s="154"/>
    </row>
    <row r="85" spans="1:8" x14ac:dyDescent="0.25">
      <c r="A85" s="273" t="s">
        <v>351</v>
      </c>
      <c r="B85" s="271" t="s">
        <v>352</v>
      </c>
      <c r="C85" s="282">
        <v>266.46887066650396</v>
      </c>
      <c r="D85" s="282">
        <v>2636.9683452835038</v>
      </c>
      <c r="E85" s="279">
        <f t="shared" si="2"/>
        <v>889.59714832272891</v>
      </c>
      <c r="F85" s="255">
        <f t="shared" si="3"/>
        <v>6.9042208281545252E-4</v>
      </c>
      <c r="H85" s="154"/>
    </row>
    <row r="86" spans="1:8" x14ac:dyDescent="0.25">
      <c r="A86" s="273" t="s">
        <v>291</v>
      </c>
      <c r="B86" s="271" t="s">
        <v>292</v>
      </c>
      <c r="C86" s="282">
        <v>1301316.0272238422</v>
      </c>
      <c r="D86" s="282">
        <v>1426511.8990828909</v>
      </c>
      <c r="E86" s="279">
        <f t="shared" si="2"/>
        <v>9.6207123588675643</v>
      </c>
      <c r="F86" s="255">
        <f t="shared" si="3"/>
        <v>0.37349531263332203</v>
      </c>
      <c r="H86" s="154"/>
    </row>
    <row r="87" spans="1:8" x14ac:dyDescent="0.25">
      <c r="A87" s="273" t="s">
        <v>293</v>
      </c>
      <c r="B87" s="271" t="s">
        <v>294</v>
      </c>
      <c r="C87" s="282">
        <v>157871.51524633789</v>
      </c>
      <c r="D87" s="282">
        <v>134891.39314147193</v>
      </c>
      <c r="E87" s="279">
        <f t="shared" si="2"/>
        <v>-14.556218117630962</v>
      </c>
      <c r="F87" s="255">
        <f t="shared" si="3"/>
        <v>3.5317828813982349E-2</v>
      </c>
      <c r="H87" s="154"/>
    </row>
    <row r="88" spans="1:8" x14ac:dyDescent="0.25">
      <c r="A88" s="273" t="s">
        <v>295</v>
      </c>
      <c r="B88" s="271" t="s">
        <v>296</v>
      </c>
      <c r="C88" s="282">
        <v>14601437.169505903</v>
      </c>
      <c r="D88" s="282">
        <v>19039298.136574075</v>
      </c>
      <c r="E88" s="279">
        <f t="shared" si="2"/>
        <v>30.393316189014172</v>
      </c>
      <c r="F88" s="255">
        <f t="shared" si="3"/>
        <v>4.984948681052364</v>
      </c>
      <c r="H88" s="154"/>
    </row>
    <row r="89" spans="1:8" x14ac:dyDescent="0.25">
      <c r="A89" s="273" t="s">
        <v>297</v>
      </c>
      <c r="B89" s="271" t="s">
        <v>298</v>
      </c>
      <c r="C89" s="282">
        <v>8269395.6079889676</v>
      </c>
      <c r="D89" s="282">
        <v>9266941.7468265649</v>
      </c>
      <c r="E89" s="279">
        <f t="shared" si="2"/>
        <v>12.063108189840136</v>
      </c>
      <c r="F89" s="255">
        <f t="shared" si="3"/>
        <v>2.4263094525260964</v>
      </c>
      <c r="H89" s="154"/>
    </row>
    <row r="90" spans="1:8" x14ac:dyDescent="0.25">
      <c r="A90" s="273" t="s">
        <v>353</v>
      </c>
      <c r="B90" s="271" t="s">
        <v>354</v>
      </c>
      <c r="C90" s="282">
        <v>3585.0587500000001</v>
      </c>
      <c r="D90" s="282">
        <v>9334.112887298581</v>
      </c>
      <c r="E90" s="279">
        <f t="shared" si="2"/>
        <v>160.36150418172588</v>
      </c>
      <c r="F90" s="255">
        <f t="shared" si="3"/>
        <v>2.4438964815068302E-3</v>
      </c>
      <c r="H90" s="154"/>
    </row>
    <row r="91" spans="1:8" x14ac:dyDescent="0.25">
      <c r="A91" s="273" t="s">
        <v>299</v>
      </c>
      <c r="B91" s="271" t="s">
        <v>300</v>
      </c>
      <c r="C91" s="282">
        <v>2894187.7203371474</v>
      </c>
      <c r="D91" s="282">
        <v>5661423.7020926997</v>
      </c>
      <c r="E91" s="279">
        <f t="shared" si="2"/>
        <v>95.613562393015513</v>
      </c>
      <c r="F91" s="255">
        <f t="shared" si="3"/>
        <v>1.4822976358782851</v>
      </c>
      <c r="H91" s="154"/>
    </row>
    <row r="92" spans="1:8" x14ac:dyDescent="0.25">
      <c r="A92" s="273" t="s">
        <v>301</v>
      </c>
      <c r="B92" s="271" t="s">
        <v>302</v>
      </c>
      <c r="C92" s="282">
        <v>5905375.8586427039</v>
      </c>
      <c r="D92" s="282">
        <v>8265991.1085321037</v>
      </c>
      <c r="E92" s="279">
        <f t="shared" si="2"/>
        <v>39.974005150486136</v>
      </c>
      <c r="F92" s="255">
        <f t="shared" si="3"/>
        <v>2.1642363693498101</v>
      </c>
      <c r="H92" s="154"/>
    </row>
    <row r="93" spans="1:8" x14ac:dyDescent="0.25">
      <c r="A93" s="273" t="s">
        <v>355</v>
      </c>
      <c r="B93" s="271" t="s">
        <v>356</v>
      </c>
      <c r="C93" s="282">
        <v>5675.4238955078126</v>
      </c>
      <c r="D93" s="282">
        <v>14140.327302734375</v>
      </c>
      <c r="E93" s="279">
        <f t="shared" si="2"/>
        <v>149.15015271241091</v>
      </c>
      <c r="F93" s="255">
        <f t="shared" si="3"/>
        <v>3.7022796445425159E-3</v>
      </c>
      <c r="H93" s="154"/>
    </row>
    <row r="94" spans="1:8" x14ac:dyDescent="0.25">
      <c r="A94" s="273" t="s">
        <v>303</v>
      </c>
      <c r="B94" s="271" t="s">
        <v>304</v>
      </c>
      <c r="C94" s="282">
        <v>9829256.8413180262</v>
      </c>
      <c r="D94" s="282">
        <v>9672893.718508888</v>
      </c>
      <c r="E94" s="279">
        <f t="shared" si="2"/>
        <v>-1.5907929290427489</v>
      </c>
      <c r="F94" s="255">
        <f t="shared" si="3"/>
        <v>2.532597495882118</v>
      </c>
      <c r="H94" s="154"/>
    </row>
    <row r="95" spans="1:8" x14ac:dyDescent="0.25">
      <c r="A95" s="273" t="s">
        <v>340</v>
      </c>
      <c r="B95" s="271" t="s">
        <v>341</v>
      </c>
      <c r="C95" s="282">
        <v>695392.70183193393</v>
      </c>
      <c r="D95" s="282">
        <v>593593.07990618865</v>
      </c>
      <c r="E95" s="279">
        <f t="shared" si="2"/>
        <v>-14.639155926941086</v>
      </c>
      <c r="F95" s="255">
        <f t="shared" si="3"/>
        <v>0.15541702322922984</v>
      </c>
      <c r="H95" s="154"/>
    </row>
    <row r="96" spans="1:8" x14ac:dyDescent="0.25">
      <c r="A96" s="273" t="s">
        <v>305</v>
      </c>
      <c r="B96" s="271" t="s">
        <v>306</v>
      </c>
      <c r="C96" s="282">
        <v>44694.060797546394</v>
      </c>
      <c r="D96" s="282">
        <v>32687.267336366651</v>
      </c>
      <c r="E96" s="279">
        <f t="shared" si="2"/>
        <v>-26.864404905089515</v>
      </c>
      <c r="F96" s="255">
        <f t="shared" si="3"/>
        <v>8.5583170675086195E-3</v>
      </c>
      <c r="H96" s="154"/>
    </row>
    <row r="97" spans="1:8" x14ac:dyDescent="0.25">
      <c r="A97" s="273" t="s">
        <v>326</v>
      </c>
      <c r="B97" s="271" t="s">
        <v>327</v>
      </c>
      <c r="C97" s="282">
        <v>939731.58953103633</v>
      </c>
      <c r="D97" s="282">
        <v>218376.90609533311</v>
      </c>
      <c r="E97" s="279">
        <f t="shared" si="2"/>
        <v>-76.761778732551505</v>
      </c>
      <c r="F97" s="255">
        <f t="shared" si="3"/>
        <v>5.7176355042261477E-2</v>
      </c>
      <c r="H97" s="154"/>
    </row>
    <row r="98" spans="1:8" x14ac:dyDescent="0.25">
      <c r="A98" s="273" t="s">
        <v>307</v>
      </c>
      <c r="B98" s="271" t="s">
        <v>308</v>
      </c>
      <c r="C98" s="282">
        <v>307498.44567608257</v>
      </c>
      <c r="D98" s="282">
        <v>359744.28018810903</v>
      </c>
      <c r="E98" s="279">
        <f t="shared" si="2"/>
        <v>16.990601171058259</v>
      </c>
      <c r="F98" s="255">
        <f t="shared" si="3"/>
        <v>9.4189752278469929E-2</v>
      </c>
      <c r="H98" s="154"/>
    </row>
    <row r="99" spans="1:8" x14ac:dyDescent="0.25">
      <c r="A99" s="273" t="s">
        <v>309</v>
      </c>
      <c r="B99" s="271" t="s">
        <v>310</v>
      </c>
      <c r="C99" s="282">
        <v>351030.69310366362</v>
      </c>
      <c r="D99" s="282">
        <v>304641.58581746096</v>
      </c>
      <c r="E99" s="279">
        <f t="shared" si="2"/>
        <v>-13.215114289878755</v>
      </c>
      <c r="F99" s="255">
        <f t="shared" si="3"/>
        <v>7.9762534339289093E-2</v>
      </c>
      <c r="H99" s="154"/>
    </row>
    <row r="100" spans="1:8" x14ac:dyDescent="0.25">
      <c r="A100" s="273" t="s">
        <v>311</v>
      </c>
      <c r="B100" s="271" t="s">
        <v>312</v>
      </c>
      <c r="C100" s="282">
        <v>327646.7386712833</v>
      </c>
      <c r="D100" s="282">
        <v>296548.71175368095</v>
      </c>
      <c r="E100" s="279">
        <f t="shared" si="2"/>
        <v>-9.4913280821030526</v>
      </c>
      <c r="F100" s="255">
        <f t="shared" si="3"/>
        <v>7.7643624198758976E-2</v>
      </c>
      <c r="H100" s="154"/>
    </row>
    <row r="101" spans="1:8" x14ac:dyDescent="0.25">
      <c r="A101" s="286" t="s">
        <v>313</v>
      </c>
      <c r="B101" s="285" t="s">
        <v>314</v>
      </c>
      <c r="C101" s="283">
        <v>529.38463329315186</v>
      </c>
      <c r="D101" s="283">
        <v>2641.1692155380247</v>
      </c>
      <c r="E101" s="280">
        <f t="shared" si="2"/>
        <v>398.91308690017297</v>
      </c>
      <c r="F101" s="256">
        <f t="shared" si="3"/>
        <v>6.9152197223807353E-4</v>
      </c>
      <c r="H101" s="154"/>
    </row>
    <row r="102" spans="1:8" s="130" customFormat="1" x14ac:dyDescent="0.25">
      <c r="A102" s="297"/>
      <c r="B102" s="288" t="s">
        <v>35</v>
      </c>
      <c r="C102" s="292">
        <f>SUM(C6:C101)</f>
        <v>316519564.01014173</v>
      </c>
      <c r="D102" s="292">
        <f>SUM(D6:D101)</f>
        <v>381935689.90874189</v>
      </c>
      <c r="E102" s="290">
        <f t="shared" ref="E102" si="4">D102/C102*100-100</f>
        <v>20.667324657538117</v>
      </c>
      <c r="F102" s="291">
        <f t="shared" ref="F102" si="5">D102/D$102*100</f>
        <v>100</v>
      </c>
      <c r="G102"/>
      <c r="H102" s="154"/>
    </row>
  </sheetData>
  <mergeCells count="6">
    <mergeCell ref="A1:F1"/>
    <mergeCell ref="C4:D4"/>
    <mergeCell ref="E4:E5"/>
    <mergeCell ref="F4:F5"/>
    <mergeCell ref="A2:F2"/>
    <mergeCell ref="A3:F3"/>
  </mergeCells>
  <conditionalFormatting sqref="A6:A30 A32:A101">
    <cfRule type="duplicateValues" dxfId="16" priority="1"/>
  </conditionalFormatting>
  <conditionalFormatting sqref="C4:C5">
    <cfRule type="top10" dxfId="15" priority="6" rank="10"/>
    <cfRule type="top10" dxfId="14" priority="10" rank="10"/>
  </conditionalFormatting>
  <conditionalFormatting sqref="C5">
    <cfRule type="top10" dxfId="13" priority="3" rank="10"/>
    <cfRule type="top10" dxfId="12" priority="7" rank="10"/>
  </conditionalFormatting>
  <conditionalFormatting sqref="C6:C101">
    <cfRule type="duplicateValues" dxfId="11" priority="2"/>
  </conditionalFormatting>
  <conditionalFormatting sqref="C4:D4">
    <cfRule type="top10" dxfId="10" priority="4" rank="10"/>
    <cfRule type="top10" dxfId="9" priority="5" rank="10"/>
    <cfRule type="top10" dxfId="8" priority="8" rank="10"/>
    <cfRule type="top10" dxfId="7" priority="9" rank="10"/>
  </conditionalFormatting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0"/>
  <sheetViews>
    <sheetView topLeftCell="A13" workbookViewId="0">
      <selection activeCell="G13" sqref="G1:H1048576"/>
    </sheetView>
  </sheetViews>
  <sheetFormatPr defaultRowHeight="15" x14ac:dyDescent="0.25"/>
  <cols>
    <col min="1" max="1" width="3.42578125" bestFit="1" customWidth="1"/>
    <col min="2" max="2" width="27" style="158" bestFit="1" customWidth="1"/>
    <col min="3" max="4" width="23.28515625" bestFit="1" customWidth="1"/>
    <col min="5" max="5" width="23.42578125" style="152" customWidth="1"/>
    <col min="6" max="6" width="18.85546875" style="154" customWidth="1"/>
    <col min="7" max="7" width="11.5703125" bestFit="1" customWidth="1"/>
  </cols>
  <sheetData>
    <row r="1" spans="1:8" x14ac:dyDescent="0.25">
      <c r="A1" s="393" t="s">
        <v>113</v>
      </c>
      <c r="B1" s="393"/>
      <c r="C1" s="393"/>
      <c r="D1" s="393"/>
      <c r="E1" s="393"/>
      <c r="F1" s="393"/>
    </row>
    <row r="2" spans="1:8" x14ac:dyDescent="0.25">
      <c r="A2" s="399" t="s">
        <v>150</v>
      </c>
      <c r="B2" s="399"/>
      <c r="C2" s="399"/>
      <c r="D2" s="399"/>
      <c r="E2" s="399"/>
      <c r="F2" s="399"/>
    </row>
    <row r="3" spans="1:8" x14ac:dyDescent="0.25">
      <c r="A3" s="400" t="s">
        <v>119</v>
      </c>
      <c r="B3" s="401"/>
      <c r="C3" s="401"/>
      <c r="D3" s="401"/>
      <c r="E3" s="401"/>
      <c r="F3" s="402"/>
    </row>
    <row r="4" spans="1:8" ht="15" customHeight="1" x14ac:dyDescent="0.25">
      <c r="A4" s="129"/>
      <c r="B4" s="157"/>
      <c r="C4" s="394" t="s">
        <v>91</v>
      </c>
      <c r="D4" s="394"/>
      <c r="E4" s="395" t="s">
        <v>135</v>
      </c>
      <c r="F4" s="397" t="s">
        <v>143</v>
      </c>
    </row>
    <row r="5" spans="1:8" s="125" customFormat="1" ht="59.25" customHeight="1" x14ac:dyDescent="0.25">
      <c r="A5" s="299" t="s">
        <v>115</v>
      </c>
      <c r="B5" s="300" t="s">
        <v>114</v>
      </c>
      <c r="C5" s="301" t="s">
        <v>144</v>
      </c>
      <c r="D5" s="301" t="s">
        <v>129</v>
      </c>
      <c r="E5" s="396"/>
      <c r="F5" s="398"/>
    </row>
    <row r="6" spans="1:8" x14ac:dyDescent="0.25">
      <c r="A6" s="272">
        <v>1</v>
      </c>
      <c r="B6" s="230" t="s">
        <v>357</v>
      </c>
      <c r="C6" s="230">
        <v>50</v>
      </c>
      <c r="D6" s="230">
        <v>0</v>
      </c>
      <c r="E6" s="305">
        <f>D6/C6*100-100</f>
        <v>-100</v>
      </c>
      <c r="F6" s="303">
        <v>0</v>
      </c>
      <c r="H6" s="154"/>
    </row>
    <row r="7" spans="1:8" x14ac:dyDescent="0.25">
      <c r="A7" s="273">
        <v>2</v>
      </c>
      <c r="B7" s="231" t="s">
        <v>358</v>
      </c>
      <c r="C7" s="231">
        <v>16441743.13298</v>
      </c>
      <c r="D7" s="231">
        <v>27935478.794819999</v>
      </c>
      <c r="E7" s="306">
        <f t="shared" ref="E7:E27" si="0">D7/C7*100-100</f>
        <v>69.905821839443888</v>
      </c>
      <c r="F7" s="304">
        <f t="shared" ref="F7:F27" si="1">D7/D$27*100</f>
        <v>11.220749999933076</v>
      </c>
      <c r="H7" s="154"/>
    </row>
    <row r="8" spans="1:8" x14ac:dyDescent="0.25">
      <c r="A8" s="273">
        <v>3</v>
      </c>
      <c r="B8" s="231" t="s">
        <v>359</v>
      </c>
      <c r="C8" s="231">
        <v>56621718.81436</v>
      </c>
      <c r="D8" s="231">
        <v>70505979.554849997</v>
      </c>
      <c r="E8" s="306">
        <f t="shared" si="0"/>
        <v>24.521086662895101</v>
      </c>
      <c r="F8" s="304">
        <f t="shared" si="1"/>
        <v>28.319900149055677</v>
      </c>
      <c r="H8" s="154"/>
    </row>
    <row r="9" spans="1:8" x14ac:dyDescent="0.25">
      <c r="A9" s="273">
        <v>4</v>
      </c>
      <c r="B9" s="231" t="s">
        <v>360</v>
      </c>
      <c r="C9" s="231">
        <v>83261460.83344999</v>
      </c>
      <c r="D9" s="231">
        <v>88246200.51241</v>
      </c>
      <c r="E9" s="306">
        <f t="shared" si="0"/>
        <v>5.9868510942068411</v>
      </c>
      <c r="F9" s="304">
        <f t="shared" si="1"/>
        <v>35.445555154663275</v>
      </c>
      <c r="H9" s="154"/>
    </row>
    <row r="10" spans="1:8" x14ac:dyDescent="0.25">
      <c r="A10" s="273">
        <v>5</v>
      </c>
      <c r="B10" s="271" t="s">
        <v>361</v>
      </c>
      <c r="C10" s="231">
        <v>0</v>
      </c>
      <c r="D10" s="231">
        <v>104504.85303</v>
      </c>
      <c r="E10" s="306" t="s">
        <v>315</v>
      </c>
      <c r="F10" s="304">
        <f t="shared" si="1"/>
        <v>4.1976113537986498E-2</v>
      </c>
      <c r="H10" s="154"/>
    </row>
    <row r="11" spans="1:8" x14ac:dyDescent="0.25">
      <c r="A11" s="273">
        <v>6</v>
      </c>
      <c r="B11" s="231" t="s">
        <v>362</v>
      </c>
      <c r="C11" s="231">
        <v>5721.1253500000003</v>
      </c>
      <c r="D11" s="231">
        <v>205607.00378999999</v>
      </c>
      <c r="E11" s="306">
        <f t="shared" si="0"/>
        <v>3493.8209917040185</v>
      </c>
      <c r="F11" s="304">
        <f t="shared" si="1"/>
        <v>8.258547507661386E-2</v>
      </c>
      <c r="H11" s="154"/>
    </row>
    <row r="12" spans="1:8" x14ac:dyDescent="0.25">
      <c r="A12" s="273">
        <v>7</v>
      </c>
      <c r="B12" s="271" t="s">
        <v>363</v>
      </c>
      <c r="C12" s="231">
        <v>0</v>
      </c>
      <c r="D12" s="231">
        <v>2.8999999999999998E-3</v>
      </c>
      <c r="E12" s="306" t="s">
        <v>315</v>
      </c>
      <c r="F12" s="304">
        <f t="shared" si="1"/>
        <v>1.1648332659270459E-9</v>
      </c>
      <c r="H12" s="154"/>
    </row>
    <row r="13" spans="1:8" x14ac:dyDescent="0.25">
      <c r="A13" s="273">
        <v>8</v>
      </c>
      <c r="B13" s="231" t="s">
        <v>364</v>
      </c>
      <c r="C13" s="231">
        <v>2595352.9929900002</v>
      </c>
      <c r="D13" s="231">
        <v>3274895.2124200002</v>
      </c>
      <c r="E13" s="306">
        <f t="shared" si="0"/>
        <v>26.183036421844392</v>
      </c>
      <c r="F13" s="304">
        <f t="shared" si="1"/>
        <v>1.3154161675351848</v>
      </c>
      <c r="H13" s="154"/>
    </row>
    <row r="14" spans="1:8" x14ac:dyDescent="0.25">
      <c r="A14" s="273">
        <v>9</v>
      </c>
      <c r="B14" s="231" t="s">
        <v>365</v>
      </c>
      <c r="C14" s="231">
        <v>845240.81666000001</v>
      </c>
      <c r="D14" s="231">
        <v>1107484.2770400001</v>
      </c>
      <c r="E14" s="306">
        <f t="shared" si="0"/>
        <v>31.025886967487509</v>
      </c>
      <c r="F14" s="304">
        <f t="shared" si="1"/>
        <v>0.44483949220253682</v>
      </c>
      <c r="H14" s="154"/>
    </row>
    <row r="15" spans="1:8" x14ac:dyDescent="0.25">
      <c r="A15" s="273">
        <v>10</v>
      </c>
      <c r="B15" s="231" t="s">
        <v>366</v>
      </c>
      <c r="C15" s="231">
        <v>5714.7848000000004</v>
      </c>
      <c r="D15" s="231">
        <v>5565.81448</v>
      </c>
      <c r="E15" s="306">
        <f t="shared" si="0"/>
        <v>-2.6067529261994338</v>
      </c>
      <c r="F15" s="304">
        <f t="shared" si="1"/>
        <v>2.235602020097394E-3</v>
      </c>
      <c r="H15" s="154"/>
    </row>
    <row r="16" spans="1:8" x14ac:dyDescent="0.25">
      <c r="A16" s="273">
        <v>11</v>
      </c>
      <c r="B16" s="231" t="s">
        <v>367</v>
      </c>
      <c r="C16" s="231">
        <v>2061907.4381299999</v>
      </c>
      <c r="D16" s="231">
        <v>1503384.87283</v>
      </c>
      <c r="E16" s="306">
        <f t="shared" si="0"/>
        <v>-27.087664313706497</v>
      </c>
      <c r="F16" s="304">
        <f t="shared" si="1"/>
        <v>0.6038595556427192</v>
      </c>
      <c r="H16" s="154"/>
    </row>
    <row r="17" spans="1:8" x14ac:dyDescent="0.25">
      <c r="A17" s="273">
        <v>12</v>
      </c>
      <c r="B17" s="231" t="s">
        <v>368</v>
      </c>
      <c r="C17" s="231">
        <v>21457859.364709999</v>
      </c>
      <c r="D17" s="231">
        <v>21922456.781800002</v>
      </c>
      <c r="E17" s="306">
        <f t="shared" si="0"/>
        <v>2.1651620005213061</v>
      </c>
      <c r="F17" s="304">
        <f t="shared" si="1"/>
        <v>8.8055196311340058</v>
      </c>
      <c r="H17" s="154"/>
    </row>
    <row r="18" spans="1:8" x14ac:dyDescent="0.25">
      <c r="A18" s="273">
        <v>13</v>
      </c>
      <c r="B18" s="271" t="s">
        <v>369</v>
      </c>
      <c r="C18" s="231">
        <v>0</v>
      </c>
      <c r="D18" s="231">
        <v>205574.57688000001</v>
      </c>
      <c r="E18" s="306" t="s">
        <v>315</v>
      </c>
      <c r="F18" s="304">
        <f t="shared" si="1"/>
        <v>8.2572450268517589E-2</v>
      </c>
      <c r="H18" s="154"/>
    </row>
    <row r="19" spans="1:8" x14ac:dyDescent="0.25">
      <c r="A19" s="273">
        <v>14</v>
      </c>
      <c r="B19" s="231" t="s">
        <v>370</v>
      </c>
      <c r="C19" s="231">
        <v>2583025.92386</v>
      </c>
      <c r="D19" s="231">
        <v>2826966.8258000002</v>
      </c>
      <c r="E19" s="306">
        <f t="shared" si="0"/>
        <v>9.4439974328814174</v>
      </c>
      <c r="F19" s="304">
        <f t="shared" si="1"/>
        <v>1.1354982759875962</v>
      </c>
      <c r="H19" s="154"/>
    </row>
    <row r="20" spans="1:8" x14ac:dyDescent="0.25">
      <c r="A20" s="273">
        <v>15</v>
      </c>
      <c r="B20" s="231" t="s">
        <v>371</v>
      </c>
      <c r="C20" s="231">
        <v>41822.33</v>
      </c>
      <c r="D20" s="231">
        <v>80639.989000000001</v>
      </c>
      <c r="E20" s="306">
        <f t="shared" si="0"/>
        <v>92.815629832197288</v>
      </c>
      <c r="F20" s="304">
        <f t="shared" si="1"/>
        <v>3.2390393707307265E-2</v>
      </c>
      <c r="H20" s="154"/>
    </row>
    <row r="21" spans="1:8" x14ac:dyDescent="0.25">
      <c r="A21" s="273">
        <v>16</v>
      </c>
      <c r="B21" s="231" t="s">
        <v>372</v>
      </c>
      <c r="C21" s="231">
        <v>1901507.1013799999</v>
      </c>
      <c r="D21" s="231">
        <v>542125.03581000003</v>
      </c>
      <c r="E21" s="306">
        <f t="shared" si="0"/>
        <v>-71.489718054875624</v>
      </c>
      <c r="F21" s="304">
        <f t="shared" si="1"/>
        <v>0.21775354344944103</v>
      </c>
      <c r="H21" s="154"/>
    </row>
    <row r="22" spans="1:8" x14ac:dyDescent="0.25">
      <c r="A22" s="273">
        <v>17</v>
      </c>
      <c r="B22" s="231" t="s">
        <v>373</v>
      </c>
      <c r="C22" s="231">
        <v>855916.16365</v>
      </c>
      <c r="D22" s="231">
        <v>233240.82467999999</v>
      </c>
      <c r="E22" s="306">
        <f t="shared" si="0"/>
        <v>-72.749571209712954</v>
      </c>
      <c r="F22" s="304">
        <f t="shared" si="1"/>
        <v>9.3685059158455833E-2</v>
      </c>
      <c r="H22" s="154"/>
    </row>
    <row r="23" spans="1:8" x14ac:dyDescent="0.25">
      <c r="A23" s="273">
        <v>18</v>
      </c>
      <c r="B23" s="231" t="s">
        <v>374</v>
      </c>
      <c r="C23" s="231">
        <v>830</v>
      </c>
      <c r="D23" s="231">
        <v>0</v>
      </c>
      <c r="E23" s="306">
        <f t="shared" si="0"/>
        <v>-100</v>
      </c>
      <c r="F23" s="304">
        <f t="shared" si="1"/>
        <v>0</v>
      </c>
      <c r="H23" s="154"/>
    </row>
    <row r="24" spans="1:8" x14ac:dyDescent="0.25">
      <c r="A24" s="273">
        <v>19</v>
      </c>
      <c r="B24" s="231" t="s">
        <v>375</v>
      </c>
      <c r="C24" s="231">
        <v>16</v>
      </c>
      <c r="D24" s="231">
        <v>0</v>
      </c>
      <c r="E24" s="306">
        <f t="shared" si="0"/>
        <v>-100</v>
      </c>
      <c r="F24" s="304">
        <f t="shared" si="1"/>
        <v>0</v>
      </c>
      <c r="H24" s="154"/>
    </row>
    <row r="25" spans="1:8" x14ac:dyDescent="0.25">
      <c r="A25" s="273">
        <v>20</v>
      </c>
      <c r="B25" s="231" t="s">
        <v>376</v>
      </c>
      <c r="C25" s="231">
        <v>29231172.576400001</v>
      </c>
      <c r="D25" s="231">
        <v>30262452.93203</v>
      </c>
      <c r="E25" s="306">
        <f t="shared" si="0"/>
        <v>3.5280156926123851</v>
      </c>
      <c r="F25" s="304">
        <f t="shared" si="1"/>
        <v>12.155417890958626</v>
      </c>
      <c r="H25" s="154"/>
    </row>
    <row r="26" spans="1:8" x14ac:dyDescent="0.25">
      <c r="A26" s="273">
        <v>21</v>
      </c>
      <c r="B26" s="271" t="s">
        <v>377</v>
      </c>
      <c r="C26" s="231">
        <v>0</v>
      </c>
      <c r="D26" s="231">
        <v>112.14400000000001</v>
      </c>
      <c r="E26" s="306" t="s">
        <v>315</v>
      </c>
      <c r="F26" s="304">
        <f t="shared" si="1"/>
        <v>4.5044504060042293E-5</v>
      </c>
      <c r="H26" s="154"/>
    </row>
    <row r="27" spans="1:8" x14ac:dyDescent="0.25">
      <c r="A27" s="129">
        <v>22</v>
      </c>
      <c r="B27" s="307" t="s">
        <v>35</v>
      </c>
      <c r="C27" s="307">
        <v>217911059.39872</v>
      </c>
      <c r="D27" s="307">
        <v>248962670.00856999</v>
      </c>
      <c r="E27" s="308">
        <f t="shared" si="0"/>
        <v>14.249671721816412</v>
      </c>
      <c r="F27" s="309">
        <f t="shared" si="1"/>
        <v>100</v>
      </c>
      <c r="H27" s="154"/>
    </row>
    <row r="28" spans="1:8" x14ac:dyDescent="0.25">
      <c r="C28" s="146"/>
      <c r="D28" s="146"/>
    </row>
    <row r="29" spans="1:8" x14ac:dyDescent="0.25">
      <c r="D29" s="155"/>
    </row>
    <row r="30" spans="1:8" x14ac:dyDescent="0.25">
      <c r="B30" s="158" t="s">
        <v>123</v>
      </c>
    </row>
  </sheetData>
  <mergeCells count="6">
    <mergeCell ref="A1:F1"/>
    <mergeCell ref="C4:D4"/>
    <mergeCell ref="E4:E5"/>
    <mergeCell ref="F4:F5"/>
    <mergeCell ref="A2:F2"/>
    <mergeCell ref="A3:F3"/>
  </mergeCells>
  <conditionalFormatting sqref="C4:C5">
    <cfRule type="top10" dxfId="6" priority="12" rank="10"/>
  </conditionalFormatting>
  <conditionalFormatting sqref="C5">
    <cfRule type="top10" dxfId="5" priority="23" rank="10"/>
  </conditionalFormatting>
  <conditionalFormatting sqref="C4:D4">
    <cfRule type="top10" dxfId="4" priority="24" rank="10"/>
  </conditionalFormatting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5"/>
  <sheetViews>
    <sheetView workbookViewId="0">
      <selection activeCell="G1" sqref="G1:I1048576"/>
    </sheetView>
  </sheetViews>
  <sheetFormatPr defaultColWidth="9.140625" defaultRowHeight="15" x14ac:dyDescent="0.25"/>
  <cols>
    <col min="1" max="1" width="3.42578125" style="125" bestFit="1" customWidth="1"/>
    <col min="2" max="2" width="25.5703125" style="125" bestFit="1" customWidth="1"/>
    <col min="3" max="3" width="17.42578125" style="147" customWidth="1"/>
    <col min="4" max="4" width="15.7109375" style="147" customWidth="1"/>
    <col min="5" max="5" width="24.28515625" style="156" customWidth="1"/>
    <col min="6" max="6" width="14" style="125" customWidth="1"/>
    <col min="7" max="7" width="12.28515625" style="125" bestFit="1" customWidth="1"/>
    <col min="8" max="16384" width="9.140625" style="125"/>
  </cols>
  <sheetData>
    <row r="1" spans="1:8" x14ac:dyDescent="0.25">
      <c r="A1" s="403" t="s">
        <v>112</v>
      </c>
      <c r="B1" s="403"/>
      <c r="C1" s="403"/>
      <c r="D1" s="403"/>
      <c r="E1" s="403"/>
      <c r="F1" s="403"/>
    </row>
    <row r="2" spans="1:8" x14ac:dyDescent="0.25">
      <c r="A2" s="399" t="s">
        <v>150</v>
      </c>
      <c r="B2" s="399"/>
      <c r="C2" s="399"/>
      <c r="D2" s="399"/>
      <c r="E2" s="399"/>
      <c r="F2" s="399"/>
    </row>
    <row r="3" spans="1:8" x14ac:dyDescent="0.25">
      <c r="A3" s="405" t="s">
        <v>119</v>
      </c>
      <c r="B3" s="406"/>
      <c r="C3" s="406"/>
      <c r="D3" s="406"/>
      <c r="E3" s="406"/>
      <c r="F3" s="407"/>
    </row>
    <row r="4" spans="1:8" x14ac:dyDescent="0.25">
      <c r="A4" s="124"/>
      <c r="B4" s="124"/>
      <c r="C4" s="394" t="s">
        <v>91</v>
      </c>
      <c r="D4" s="394"/>
      <c r="E4" s="395" t="s">
        <v>135</v>
      </c>
      <c r="F4" s="403" t="s">
        <v>143</v>
      </c>
    </row>
    <row r="5" spans="1:8" ht="45" x14ac:dyDescent="0.25">
      <c r="A5" s="310" t="s">
        <v>115</v>
      </c>
      <c r="B5" s="310" t="s">
        <v>114</v>
      </c>
      <c r="C5" s="301" t="s">
        <v>144</v>
      </c>
      <c r="D5" s="301" t="s">
        <v>129</v>
      </c>
      <c r="E5" s="396"/>
      <c r="F5" s="404"/>
    </row>
    <row r="6" spans="1:8" x14ac:dyDescent="0.25">
      <c r="A6" s="272">
        <v>1</v>
      </c>
      <c r="B6" s="270" t="s">
        <v>357</v>
      </c>
      <c r="C6" s="230">
        <v>443237.27883547201</v>
      </c>
      <c r="D6" s="302">
        <v>408191.21396286</v>
      </c>
      <c r="E6" s="314">
        <f>D6/C6*100-100</f>
        <v>-7.9068405447956422</v>
      </c>
      <c r="F6" s="312">
        <f>D6/D$34*100</f>
        <v>2.4115616868831936E-2</v>
      </c>
      <c r="H6" s="162"/>
    </row>
    <row r="7" spans="1:8" x14ac:dyDescent="0.25">
      <c r="A7" s="273">
        <v>2</v>
      </c>
      <c r="B7" s="271" t="s">
        <v>358</v>
      </c>
      <c r="C7" s="231">
        <v>216476516.92367801</v>
      </c>
      <c r="D7" s="58">
        <v>248197519.865639</v>
      </c>
      <c r="E7" s="315">
        <f t="shared" ref="E7:E34" si="0">D7/C7*100-100</f>
        <v>14.653322860485929</v>
      </c>
      <c r="F7" s="313">
        <f>D7/D$34*100</f>
        <v>14.663314868454391</v>
      </c>
      <c r="H7" s="162"/>
    </row>
    <row r="8" spans="1:8" x14ac:dyDescent="0.25">
      <c r="A8" s="273">
        <v>3</v>
      </c>
      <c r="B8" s="271" t="s">
        <v>359</v>
      </c>
      <c r="C8" s="231">
        <v>169752509.28061199</v>
      </c>
      <c r="D8" s="58">
        <v>198629675.767465</v>
      </c>
      <c r="E8" s="315">
        <f t="shared" si="0"/>
        <v>17.011334094105891</v>
      </c>
      <c r="F8" s="313">
        <f t="shared" ref="F8:F34" si="1">D8/D$34*100</f>
        <v>11.734885503989144</v>
      </c>
      <c r="H8" s="162"/>
    </row>
    <row r="9" spans="1:8" x14ac:dyDescent="0.25">
      <c r="A9" s="273">
        <v>4</v>
      </c>
      <c r="B9" s="271" t="s">
        <v>360</v>
      </c>
      <c r="C9" s="231">
        <v>692001297.05675101</v>
      </c>
      <c r="D9" s="58">
        <v>794871229.93641496</v>
      </c>
      <c r="E9" s="315">
        <f t="shared" si="0"/>
        <v>14.865569373524963</v>
      </c>
      <c r="F9" s="313">
        <f t="shared" si="1"/>
        <v>46.960369026825511</v>
      </c>
      <c r="H9" s="162"/>
    </row>
    <row r="10" spans="1:8" x14ac:dyDescent="0.25">
      <c r="A10" s="273">
        <v>5</v>
      </c>
      <c r="B10" s="271" t="s">
        <v>361</v>
      </c>
      <c r="C10" s="231">
        <v>1132372.23892051</v>
      </c>
      <c r="D10" s="58">
        <v>10718780.8585504</v>
      </c>
      <c r="E10" s="315">
        <f t="shared" si="0"/>
        <v>846.57750253296649</v>
      </c>
      <c r="F10" s="313">
        <f t="shared" si="1"/>
        <v>0.63325716880640659</v>
      </c>
      <c r="H10" s="162"/>
    </row>
    <row r="11" spans="1:8" x14ac:dyDescent="0.25">
      <c r="A11" s="273">
        <v>6</v>
      </c>
      <c r="B11" s="271" t="s">
        <v>362</v>
      </c>
      <c r="C11" s="231">
        <v>936996.750243166</v>
      </c>
      <c r="D11" s="58">
        <v>1225942.2031491899</v>
      </c>
      <c r="E11" s="315">
        <f t="shared" si="0"/>
        <v>30.837401819273964</v>
      </c>
      <c r="F11" s="313">
        <f t="shared" si="1"/>
        <v>7.2427704132719428E-2</v>
      </c>
      <c r="H11" s="162"/>
    </row>
    <row r="12" spans="1:8" x14ac:dyDescent="0.25">
      <c r="A12" s="273">
        <v>7</v>
      </c>
      <c r="B12" s="271" t="s">
        <v>363</v>
      </c>
      <c r="C12" s="231">
        <v>79926.199781250005</v>
      </c>
      <c r="D12" s="58">
        <v>4604.5855781250002</v>
      </c>
      <c r="E12" s="315">
        <f t="shared" si="0"/>
        <v>-94.238953446144961</v>
      </c>
      <c r="F12" s="313">
        <f t="shared" si="1"/>
        <v>2.7203530562006388E-4</v>
      </c>
      <c r="H12" s="162"/>
    </row>
    <row r="13" spans="1:8" x14ac:dyDescent="0.25">
      <c r="A13" s="273">
        <v>8</v>
      </c>
      <c r="B13" s="271" t="s">
        <v>364</v>
      </c>
      <c r="C13" s="231">
        <v>8617899.1153943595</v>
      </c>
      <c r="D13" s="58">
        <v>6878531.4640458897</v>
      </c>
      <c r="E13" s="315">
        <f t="shared" si="0"/>
        <v>-20.183198109634347</v>
      </c>
      <c r="F13" s="313">
        <f t="shared" si="1"/>
        <v>0.40637824561855745</v>
      </c>
      <c r="H13" s="162"/>
    </row>
    <row r="14" spans="1:8" x14ac:dyDescent="0.25">
      <c r="A14" s="273">
        <v>9</v>
      </c>
      <c r="B14" s="271" t="s">
        <v>378</v>
      </c>
      <c r="C14" s="231">
        <v>1376827.7294661801</v>
      </c>
      <c r="D14" s="58">
        <v>1021431.87891899</v>
      </c>
      <c r="E14" s="315">
        <f t="shared" si="0"/>
        <v>-25.812659270378234</v>
      </c>
      <c r="F14" s="313">
        <f t="shared" si="1"/>
        <v>6.0345394528415107E-2</v>
      </c>
      <c r="H14" s="162"/>
    </row>
    <row r="15" spans="1:8" x14ac:dyDescent="0.25">
      <c r="A15" s="273">
        <v>10</v>
      </c>
      <c r="B15" s="271" t="s">
        <v>365</v>
      </c>
      <c r="C15" s="231">
        <v>19882117.9580357</v>
      </c>
      <c r="D15" s="58">
        <v>23581595.723067399</v>
      </c>
      <c r="E15" s="315">
        <f t="shared" si="0"/>
        <v>18.607060740913113</v>
      </c>
      <c r="F15" s="313">
        <f t="shared" si="1"/>
        <v>1.3931821856041271</v>
      </c>
      <c r="H15" s="162"/>
    </row>
    <row r="16" spans="1:8" x14ac:dyDescent="0.25">
      <c r="A16" s="273">
        <v>11</v>
      </c>
      <c r="B16" s="271" t="s">
        <v>366</v>
      </c>
      <c r="C16" s="231">
        <v>1564017.3298633799</v>
      </c>
      <c r="D16" s="58">
        <v>1590571.5195379199</v>
      </c>
      <c r="E16" s="315">
        <f t="shared" si="0"/>
        <v>1.6978194018386858</v>
      </c>
      <c r="F16" s="313">
        <f t="shared" si="1"/>
        <v>9.3969718248620465E-2</v>
      </c>
      <c r="H16" s="162"/>
    </row>
    <row r="17" spans="1:8" x14ac:dyDescent="0.25">
      <c r="A17" s="273">
        <v>12</v>
      </c>
      <c r="B17" s="271" t="s">
        <v>367</v>
      </c>
      <c r="C17" s="231">
        <v>20692471.820866201</v>
      </c>
      <c r="D17" s="58">
        <v>22979393.902672201</v>
      </c>
      <c r="E17" s="315">
        <f t="shared" si="0"/>
        <v>11.051952137974538</v>
      </c>
      <c r="F17" s="313">
        <f t="shared" si="1"/>
        <v>1.3576045742259335</v>
      </c>
      <c r="H17" s="162"/>
    </row>
    <row r="18" spans="1:8" x14ac:dyDescent="0.25">
      <c r="A18" s="273">
        <v>13</v>
      </c>
      <c r="B18" s="271" t="s">
        <v>379</v>
      </c>
      <c r="C18" s="231">
        <v>492651.72295727697</v>
      </c>
      <c r="D18" s="58">
        <v>668838.68917291099</v>
      </c>
      <c r="E18" s="315">
        <f t="shared" si="0"/>
        <v>35.76298589965819</v>
      </c>
      <c r="F18" s="313">
        <f t="shared" si="1"/>
        <v>3.9514465337348634E-2</v>
      </c>
      <c r="H18" s="162"/>
    </row>
    <row r="19" spans="1:8" x14ac:dyDescent="0.25">
      <c r="A19" s="273">
        <v>14</v>
      </c>
      <c r="B19" s="271" t="s">
        <v>368</v>
      </c>
      <c r="C19" s="231">
        <v>38862307.949647203</v>
      </c>
      <c r="D19" s="58">
        <v>46690164.857258096</v>
      </c>
      <c r="E19" s="315">
        <f t="shared" si="0"/>
        <v>20.142542531836312</v>
      </c>
      <c r="F19" s="313">
        <f t="shared" si="1"/>
        <v>2.7584183312252404</v>
      </c>
      <c r="H19" s="162"/>
    </row>
    <row r="20" spans="1:8" x14ac:dyDescent="0.25">
      <c r="A20" s="273">
        <v>15</v>
      </c>
      <c r="B20" s="271" t="s">
        <v>369</v>
      </c>
      <c r="C20" s="231">
        <v>0</v>
      </c>
      <c r="D20" s="58">
        <v>12327986.5548403</v>
      </c>
      <c r="E20" s="315" t="s">
        <v>315</v>
      </c>
      <c r="F20" s="313">
        <f t="shared" si="1"/>
        <v>0.72832777960696171</v>
      </c>
      <c r="H20" s="162"/>
    </row>
    <row r="21" spans="1:8" x14ac:dyDescent="0.25">
      <c r="A21" s="273">
        <v>16</v>
      </c>
      <c r="B21" s="271" t="s">
        <v>370</v>
      </c>
      <c r="C21" s="231">
        <v>63326970.414115801</v>
      </c>
      <c r="D21" s="58">
        <v>70230101.227677196</v>
      </c>
      <c r="E21" s="315">
        <f t="shared" si="0"/>
        <v>10.900775401727827</v>
      </c>
      <c r="F21" s="313">
        <f t="shared" si="1"/>
        <v>4.1491393149389193</v>
      </c>
      <c r="H21" s="162"/>
    </row>
    <row r="22" spans="1:8" x14ac:dyDescent="0.25">
      <c r="A22" s="273">
        <v>17</v>
      </c>
      <c r="B22" s="271" t="s">
        <v>371</v>
      </c>
      <c r="C22" s="231">
        <v>935.628364135742</v>
      </c>
      <c r="D22" s="58">
        <v>933.75658081054701</v>
      </c>
      <c r="E22" s="315">
        <f t="shared" si="0"/>
        <v>-0.20005628270195075</v>
      </c>
      <c r="F22" s="313">
        <f t="shared" si="1"/>
        <v>5.5165606660084823E-5</v>
      </c>
      <c r="H22" s="162"/>
    </row>
    <row r="23" spans="1:8" x14ac:dyDescent="0.25">
      <c r="A23" s="273">
        <v>18</v>
      </c>
      <c r="B23" s="271" t="s">
        <v>380</v>
      </c>
      <c r="C23" s="231">
        <v>189469.727457459</v>
      </c>
      <c r="D23" s="58">
        <v>290678.12435749097</v>
      </c>
      <c r="E23" s="315">
        <f t="shared" si="0"/>
        <v>53.416658301129388</v>
      </c>
      <c r="F23" s="313">
        <f t="shared" si="1"/>
        <v>1.7173035673898024E-2</v>
      </c>
      <c r="H23" s="162"/>
    </row>
    <row r="24" spans="1:8" x14ac:dyDescent="0.25">
      <c r="A24" s="273">
        <v>19</v>
      </c>
      <c r="B24" s="271" t="s">
        <v>372</v>
      </c>
      <c r="C24" s="231">
        <v>68593484.694014907</v>
      </c>
      <c r="D24" s="58">
        <v>28265728.727283198</v>
      </c>
      <c r="E24" s="315">
        <f t="shared" si="0"/>
        <v>-58.792400104219354</v>
      </c>
      <c r="F24" s="313">
        <f t="shared" si="1"/>
        <v>1.6699170907865717</v>
      </c>
      <c r="H24" s="162"/>
    </row>
    <row r="25" spans="1:8" x14ac:dyDescent="0.25">
      <c r="A25" s="273">
        <v>20</v>
      </c>
      <c r="B25" s="271" t="s">
        <v>373</v>
      </c>
      <c r="C25" s="231">
        <v>2981698.9388580099</v>
      </c>
      <c r="D25" s="58">
        <v>3367281.7283323398</v>
      </c>
      <c r="E25" s="315">
        <f t="shared" si="0"/>
        <v>12.931647271605755</v>
      </c>
      <c r="F25" s="313">
        <f t="shared" si="1"/>
        <v>0.19893636431201925</v>
      </c>
      <c r="H25" s="162"/>
    </row>
    <row r="26" spans="1:8" x14ac:dyDescent="0.25">
      <c r="A26" s="273">
        <v>21</v>
      </c>
      <c r="B26" s="271" t="s">
        <v>374</v>
      </c>
      <c r="C26" s="231">
        <v>429389.91195715498</v>
      </c>
      <c r="D26" s="58">
        <v>571864.54547534301</v>
      </c>
      <c r="E26" s="315">
        <f t="shared" si="0"/>
        <v>33.180712809201793</v>
      </c>
      <c r="F26" s="313">
        <f t="shared" si="1"/>
        <v>3.3785308962595344E-2</v>
      </c>
      <c r="H26" s="162"/>
    </row>
    <row r="27" spans="1:8" x14ac:dyDescent="0.25">
      <c r="A27" s="273">
        <v>22</v>
      </c>
      <c r="B27" s="271" t="s">
        <v>375</v>
      </c>
      <c r="C27" s="231">
        <v>380060.49832312198</v>
      </c>
      <c r="D27" s="58">
        <v>375517.49208584602</v>
      </c>
      <c r="E27" s="315">
        <f t="shared" si="0"/>
        <v>-1.1953376521159953</v>
      </c>
      <c r="F27" s="313">
        <f t="shared" si="1"/>
        <v>2.218527899895183E-2</v>
      </c>
      <c r="H27" s="162"/>
    </row>
    <row r="28" spans="1:8" x14ac:dyDescent="0.25">
      <c r="A28" s="273">
        <v>23</v>
      </c>
      <c r="B28" s="271" t="s">
        <v>381</v>
      </c>
      <c r="C28" s="231">
        <v>1826824.45951657</v>
      </c>
      <c r="D28" s="58">
        <v>1916027.77406223</v>
      </c>
      <c r="E28" s="315">
        <f t="shared" si="0"/>
        <v>4.8829713266082422</v>
      </c>
      <c r="F28" s="313">
        <f t="shared" si="1"/>
        <v>0.11319741858414858</v>
      </c>
      <c r="H28" s="162"/>
    </row>
    <row r="29" spans="1:8" x14ac:dyDescent="0.25">
      <c r="A29" s="273">
        <v>24</v>
      </c>
      <c r="B29" s="271" t="s">
        <v>382</v>
      </c>
      <c r="C29" s="231">
        <v>3945192.23708229</v>
      </c>
      <c r="D29" s="58">
        <v>8662700.1111848</v>
      </c>
      <c r="E29" s="315">
        <f t="shared" si="0"/>
        <v>119.57612178592836</v>
      </c>
      <c r="F29" s="313">
        <f t="shared" si="1"/>
        <v>0.51178553037138164</v>
      </c>
      <c r="H29" s="162"/>
    </row>
    <row r="30" spans="1:8" x14ac:dyDescent="0.25">
      <c r="A30" s="273">
        <v>25</v>
      </c>
      <c r="B30" s="271" t="s">
        <v>383</v>
      </c>
      <c r="C30" s="231">
        <v>40201373.7373458</v>
      </c>
      <c r="D30" s="58">
        <v>37114963.637036599</v>
      </c>
      <c r="E30" s="315">
        <f t="shared" si="0"/>
        <v>-7.6773747098150125</v>
      </c>
      <c r="F30" s="313">
        <f t="shared" si="1"/>
        <v>2.1927229508003117</v>
      </c>
      <c r="H30" s="162"/>
    </row>
    <row r="31" spans="1:8" x14ac:dyDescent="0.25">
      <c r="A31" s="273">
        <v>26</v>
      </c>
      <c r="B31" s="271" t="s">
        <v>384</v>
      </c>
      <c r="C31" s="231">
        <v>21735.7465661926</v>
      </c>
      <c r="D31" s="58">
        <v>19359.0909161987</v>
      </c>
      <c r="E31" s="315">
        <f t="shared" si="0"/>
        <v>-10.934318003553216</v>
      </c>
      <c r="F31" s="313">
        <f t="shared" si="1"/>
        <v>1.1437199123703094E-3</v>
      </c>
      <c r="H31" s="162"/>
    </row>
    <row r="32" spans="1:8" x14ac:dyDescent="0.25">
      <c r="A32" s="273">
        <v>27</v>
      </c>
      <c r="B32" s="271" t="s">
        <v>376</v>
      </c>
      <c r="C32" s="231">
        <v>119979457.934429</v>
      </c>
      <c r="D32" s="58">
        <v>172032764.82463101</v>
      </c>
      <c r="E32" s="315">
        <f t="shared" si="0"/>
        <v>43.385182585714034</v>
      </c>
      <c r="F32" s="313">
        <f t="shared" si="1"/>
        <v>10.163560859431293</v>
      </c>
      <c r="H32" s="162"/>
    </row>
    <row r="33" spans="1:8" x14ac:dyDescent="0.25">
      <c r="A33" s="273">
        <v>28</v>
      </c>
      <c r="B33" s="271" t="s">
        <v>377</v>
      </c>
      <c r="C33" s="231">
        <v>553.94334838867201</v>
      </c>
      <c r="D33" s="58">
        <v>259.69950051879903</v>
      </c>
      <c r="E33" s="315">
        <f t="shared" si="0"/>
        <v>-53.118039728390784</v>
      </c>
      <c r="F33" s="313">
        <f t="shared" si="1"/>
        <v>1.5342842867039787E-5</v>
      </c>
      <c r="H33" s="162"/>
    </row>
    <row r="34" spans="1:8" x14ac:dyDescent="0.25">
      <c r="A34" s="122">
        <v>29</v>
      </c>
      <c r="B34" s="317" t="s">
        <v>35</v>
      </c>
      <c r="C34" s="318">
        <v>1474188297.2264299</v>
      </c>
      <c r="D34" s="298">
        <v>1692642639.7593999</v>
      </c>
      <c r="E34" s="177">
        <f t="shared" si="0"/>
        <v>14.818618689618873</v>
      </c>
      <c r="F34" s="319">
        <f t="shared" si="1"/>
        <v>100</v>
      </c>
      <c r="H34" s="162"/>
    </row>
    <row r="35" spans="1:8" x14ac:dyDescent="0.25">
      <c r="B35" s="158" t="s">
        <v>124</v>
      </c>
      <c r="C35" s="316"/>
      <c r="D35" s="316"/>
      <c r="F35" s="311"/>
    </row>
  </sheetData>
  <mergeCells count="6">
    <mergeCell ref="A1:F1"/>
    <mergeCell ref="C4:D4"/>
    <mergeCell ref="E4:E5"/>
    <mergeCell ref="F4:F5"/>
    <mergeCell ref="A2:F2"/>
    <mergeCell ref="A3:F3"/>
  </mergeCells>
  <conditionalFormatting sqref="C4">
    <cfRule type="top10" dxfId="3" priority="23" rank="10"/>
  </conditionalFormatting>
  <conditionalFormatting sqref="C4:C5">
    <cfRule type="top10" dxfId="2" priority="18" rank="10"/>
  </conditionalFormatting>
  <conditionalFormatting sqref="C5">
    <cfRule type="top10" dxfId="1" priority="22" rank="10"/>
  </conditionalFormatting>
  <conditionalFormatting sqref="C4:D4">
    <cfRule type="top10" dxfId="0" priority="20" rank="10"/>
  </conditionalFormatting>
  <pageMargins left="0.7" right="0.7" top="0.25" bottom="0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E13" sqref="E13"/>
    </sheetView>
  </sheetViews>
  <sheetFormatPr defaultColWidth="9.140625" defaultRowHeight="15.75" x14ac:dyDescent="0.25"/>
  <cols>
    <col min="1" max="1" width="40.28515625" style="9" customWidth="1"/>
    <col min="2" max="2" width="14.28515625" style="9" customWidth="1"/>
    <col min="3" max="3" width="15.7109375" style="9" bestFit="1" customWidth="1"/>
    <col min="4" max="4" width="12.140625" style="9" bestFit="1" customWidth="1"/>
    <col min="5" max="5" width="13.5703125" style="9" bestFit="1" customWidth="1"/>
    <col min="6" max="6" width="21.42578125" style="9" bestFit="1" customWidth="1"/>
    <col min="7" max="7" width="12.42578125" style="9" customWidth="1"/>
    <col min="8" max="8" width="9.140625" style="9"/>
    <col min="9" max="11" width="9.5703125" style="9" customWidth="1"/>
    <col min="12" max="16384" width="9.140625" style="9"/>
  </cols>
  <sheetData>
    <row r="1" spans="1:11" ht="18.75" x14ac:dyDescent="0.3">
      <c r="A1" s="331" t="s">
        <v>120</v>
      </c>
      <c r="B1" s="331"/>
      <c r="C1" s="331"/>
      <c r="D1" s="331"/>
      <c r="E1" s="331"/>
      <c r="F1" s="331"/>
      <c r="G1" s="331"/>
    </row>
    <row r="2" spans="1:11" x14ac:dyDescent="0.25">
      <c r="A2" s="14"/>
      <c r="B2" s="14"/>
      <c r="C2" s="15" t="s">
        <v>119</v>
      </c>
      <c r="D2" s="14"/>
      <c r="E2" s="14"/>
      <c r="F2" s="10" t="s">
        <v>62</v>
      </c>
      <c r="G2" s="14"/>
      <c r="I2" s="41"/>
      <c r="J2" s="41"/>
    </row>
    <row r="3" spans="1:11" x14ac:dyDescent="0.25">
      <c r="A3" s="16"/>
      <c r="B3" s="17" t="s">
        <v>65</v>
      </c>
      <c r="C3" s="18" t="s">
        <v>66</v>
      </c>
      <c r="D3" s="19" t="s">
        <v>67</v>
      </c>
      <c r="E3" s="19" t="s">
        <v>68</v>
      </c>
      <c r="F3" s="133" t="s">
        <v>69</v>
      </c>
      <c r="G3" s="132"/>
    </row>
    <row r="4" spans="1:11" x14ac:dyDescent="0.25">
      <c r="A4" s="20"/>
      <c r="B4" s="21"/>
      <c r="C4" s="20"/>
      <c r="D4" s="21"/>
      <c r="E4" s="21"/>
      <c r="F4" s="22"/>
      <c r="G4" s="21"/>
    </row>
    <row r="5" spans="1:11" x14ac:dyDescent="0.25">
      <c r="A5" s="23" t="s">
        <v>130</v>
      </c>
      <c r="B5" s="42">
        <v>126.17354833973999</v>
      </c>
      <c r="C5" s="43">
        <v>1303.3570388828198</v>
      </c>
      <c r="D5" s="24">
        <f>+B5+C5</f>
        <v>1429.5305872225597</v>
      </c>
      <c r="E5" s="25">
        <f>+C5-B5</f>
        <v>1177.1834905430799</v>
      </c>
      <c r="F5" s="44" t="s">
        <v>70</v>
      </c>
      <c r="G5" s="140">
        <f>C5/B5</f>
        <v>10.329875445631028</v>
      </c>
      <c r="I5" s="96"/>
    </row>
    <row r="6" spans="1:11" x14ac:dyDescent="0.25">
      <c r="A6" s="26" t="s">
        <v>71</v>
      </c>
      <c r="B6" s="137">
        <f>+B5*100/D5</f>
        <v>8.8262223605080781</v>
      </c>
      <c r="C6" s="138">
        <f>+C5*100/D5</f>
        <v>91.173777639491931</v>
      </c>
      <c r="D6" s="14"/>
      <c r="E6" s="45"/>
      <c r="F6" s="14"/>
      <c r="G6" s="46"/>
    </row>
    <row r="7" spans="1:11" x14ac:dyDescent="0.25">
      <c r="A7" s="20"/>
      <c r="B7" s="39"/>
      <c r="C7" s="20"/>
      <c r="D7" s="22"/>
      <c r="E7" s="20"/>
      <c r="F7" s="22"/>
      <c r="G7" s="21"/>
    </row>
    <row r="8" spans="1:11" x14ac:dyDescent="0.25">
      <c r="A8" s="23" t="s">
        <v>131</v>
      </c>
      <c r="B8" s="43">
        <v>217.91105939872</v>
      </c>
      <c r="C8" s="134">
        <v>1474.18829722643</v>
      </c>
      <c r="D8" s="25">
        <f>+B8+C8</f>
        <v>1692.09935662515</v>
      </c>
      <c r="E8" s="25">
        <f>+C8-B8</f>
        <v>1256.27723782771</v>
      </c>
      <c r="F8" s="47" t="s">
        <v>70</v>
      </c>
      <c r="G8" s="140">
        <f>C8/B8</f>
        <v>6.7650916905922278</v>
      </c>
      <c r="I8" s="96"/>
    </row>
    <row r="9" spans="1:11" x14ac:dyDescent="0.25">
      <c r="A9" s="26" t="s">
        <v>71</v>
      </c>
      <c r="B9" s="138">
        <f>+B8*100/D8</f>
        <v>12.878147996778285</v>
      </c>
      <c r="C9" s="139">
        <f>+C8*100/D8</f>
        <v>87.121852003221704</v>
      </c>
      <c r="D9" s="45"/>
      <c r="E9" s="45"/>
      <c r="F9" s="14"/>
      <c r="G9" s="141"/>
    </row>
    <row r="10" spans="1:11" x14ac:dyDescent="0.25">
      <c r="A10" s="20"/>
      <c r="B10" s="20"/>
      <c r="C10" s="22"/>
      <c r="D10" s="20"/>
      <c r="E10" s="20"/>
      <c r="F10" s="22"/>
      <c r="G10" s="142"/>
    </row>
    <row r="11" spans="1:11" x14ac:dyDescent="0.25">
      <c r="A11" s="23" t="s">
        <v>132</v>
      </c>
      <c r="B11" s="43">
        <v>248.96267000856997</v>
      </c>
      <c r="C11" s="134">
        <v>1692.6426397593998</v>
      </c>
      <c r="D11" s="25">
        <f>+B11+C11</f>
        <v>1941.6053097679699</v>
      </c>
      <c r="E11" s="25">
        <f>+C11-B11</f>
        <v>1443.6799697508297</v>
      </c>
      <c r="F11" s="47" t="s">
        <v>70</v>
      </c>
      <c r="G11" s="140">
        <f>C11/B11</f>
        <v>6.7987808762700626</v>
      </c>
      <c r="I11" s="96"/>
    </row>
    <row r="12" spans="1:11" x14ac:dyDescent="0.25">
      <c r="A12" s="26" t="s">
        <v>71</v>
      </c>
      <c r="B12" s="138">
        <f>+B11*100/D11</f>
        <v>12.822516953166042</v>
      </c>
      <c r="C12" s="139">
        <f>+C11*100/D11</f>
        <v>87.177483046833956</v>
      </c>
      <c r="D12" s="45"/>
      <c r="E12" s="45"/>
      <c r="F12" s="14"/>
      <c r="G12" s="46"/>
    </row>
    <row r="13" spans="1:11" x14ac:dyDescent="0.25">
      <c r="A13" s="20"/>
      <c r="B13" s="20"/>
      <c r="C13" s="22"/>
      <c r="D13" s="20"/>
      <c r="E13" s="20"/>
      <c r="F13" s="22"/>
      <c r="G13" s="21"/>
    </row>
    <row r="14" spans="1:11" ht="47.25" x14ac:dyDescent="0.25">
      <c r="A14" s="27" t="s">
        <v>145</v>
      </c>
      <c r="B14" s="135">
        <f>+B8/B5*100-100</f>
        <v>72.707403624699424</v>
      </c>
      <c r="C14" s="135">
        <f>+C8/C5*100-100</f>
        <v>13.107019277698399</v>
      </c>
      <c r="D14" s="136">
        <f>D8/D5*100-100</f>
        <v>18.367481727882165</v>
      </c>
      <c r="E14" s="136">
        <f>E8/E5*100-100</f>
        <v>6.7188970895387854</v>
      </c>
      <c r="F14" s="14"/>
      <c r="G14" s="46"/>
      <c r="H14" s="84"/>
    </row>
    <row r="15" spans="1:11" x14ac:dyDescent="0.25">
      <c r="A15" s="20"/>
      <c r="B15" s="48"/>
      <c r="C15" s="49"/>
      <c r="D15" s="49"/>
      <c r="E15" s="49"/>
      <c r="F15" s="22"/>
      <c r="G15" s="21"/>
    </row>
    <row r="16" spans="1:11" ht="47.25" x14ac:dyDescent="0.25">
      <c r="A16" s="27" t="s">
        <v>146</v>
      </c>
      <c r="B16" s="135">
        <f>+B11/B8*100-100</f>
        <v>14.249671721816412</v>
      </c>
      <c r="C16" s="135">
        <f>+C11/C8*100-100</f>
        <v>14.818618689618873</v>
      </c>
      <c r="D16" s="136">
        <f>D11/D8*100-100</f>
        <v>14.745348857082078</v>
      </c>
      <c r="E16" s="136">
        <f>E11/E8*100-100</f>
        <v>14.917306966985009</v>
      </c>
      <c r="F16" s="14"/>
      <c r="G16" s="46"/>
      <c r="H16" s="84"/>
      <c r="I16" s="84"/>
      <c r="J16" s="84"/>
      <c r="K16" s="84"/>
    </row>
    <row r="17" spans="1:7" x14ac:dyDescent="0.25">
      <c r="A17" s="20"/>
      <c r="B17" s="20"/>
      <c r="C17" s="21"/>
      <c r="D17" s="21"/>
      <c r="E17" s="21"/>
      <c r="F17" s="22"/>
      <c r="G17" s="21"/>
    </row>
    <row r="20" spans="1:7" x14ac:dyDescent="0.25">
      <c r="B20" s="28"/>
      <c r="C20" s="29"/>
    </row>
    <row r="21" spans="1:7" x14ac:dyDescent="0.25">
      <c r="D21" s="30"/>
      <c r="E21" s="30"/>
    </row>
  </sheetData>
  <mergeCells count="1">
    <mergeCell ref="A1:G1"/>
  </mergeCells>
  <pageMargins left="0.7" right="0.7" top="0.75" bottom="0.75" header="0.3" footer="0.3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activeCell="F1" sqref="F1:G1048576"/>
    </sheetView>
  </sheetViews>
  <sheetFormatPr defaultRowHeight="15" x14ac:dyDescent="0.25"/>
  <cols>
    <col min="1" max="1" width="18.28515625" bestFit="1" customWidth="1"/>
    <col min="2" max="2" width="19.85546875" customWidth="1"/>
    <col min="3" max="3" width="22.42578125" customWidth="1"/>
    <col min="4" max="4" width="33" customWidth="1"/>
    <col min="5" max="5" width="21.5703125" customWidth="1"/>
  </cols>
  <sheetData>
    <row r="1" spans="1:7" ht="15.75" x14ac:dyDescent="0.25">
      <c r="A1" s="338" t="s">
        <v>125</v>
      </c>
      <c r="B1" s="338"/>
      <c r="C1" s="338"/>
      <c r="D1" s="338"/>
      <c r="E1" s="338"/>
    </row>
    <row r="2" spans="1:7" ht="15.75" x14ac:dyDescent="0.25">
      <c r="A2" s="339" t="s">
        <v>147</v>
      </c>
      <c r="B2" s="339"/>
      <c r="C2" s="339"/>
      <c r="D2" s="339"/>
      <c r="E2" s="339"/>
    </row>
    <row r="3" spans="1:7" ht="15.75" x14ac:dyDescent="0.25">
      <c r="A3" s="8" t="s">
        <v>61</v>
      </c>
      <c r="B3" s="53"/>
      <c r="C3" s="66"/>
      <c r="D3" s="55"/>
      <c r="E3" s="54" t="s">
        <v>62</v>
      </c>
    </row>
    <row r="4" spans="1:7" ht="31.5" x14ac:dyDescent="0.25">
      <c r="A4" s="12" t="s">
        <v>63</v>
      </c>
      <c r="B4" s="56" t="s">
        <v>133</v>
      </c>
      <c r="C4" s="56" t="s">
        <v>134</v>
      </c>
      <c r="D4" s="340" t="s">
        <v>135</v>
      </c>
      <c r="E4" s="342" t="s">
        <v>136</v>
      </c>
    </row>
    <row r="5" spans="1:7" ht="15.75" x14ac:dyDescent="0.25">
      <c r="A5" s="239"/>
      <c r="B5" s="67" t="s">
        <v>89</v>
      </c>
      <c r="C5" s="67" t="s">
        <v>94</v>
      </c>
      <c r="D5" s="341"/>
      <c r="E5" s="343"/>
    </row>
    <row r="6" spans="1:7" ht="15.75" x14ac:dyDescent="0.25">
      <c r="A6" s="235" t="s">
        <v>121</v>
      </c>
      <c r="B6" s="68">
        <v>176.06314928206001</v>
      </c>
      <c r="C6" s="236">
        <v>204.37070383058</v>
      </c>
      <c r="D6" s="71">
        <f>C6/B6*100-100</f>
        <v>16.078068956480024</v>
      </c>
      <c r="E6" s="241">
        <f>C6/C$9*100</f>
        <v>82.088894621649501</v>
      </c>
      <c r="G6" s="154"/>
    </row>
    <row r="7" spans="1:7" ht="15.75" x14ac:dyDescent="0.25">
      <c r="A7" s="237" t="s">
        <v>122</v>
      </c>
      <c r="B7" s="69">
        <v>2.3909911619199997</v>
      </c>
      <c r="C7" s="238">
        <v>1.39365714554</v>
      </c>
      <c r="D7" s="72">
        <f t="shared" ref="D7:D9" si="0">C7/B7*100-100</f>
        <v>-41.712158215554695</v>
      </c>
      <c r="E7" s="242">
        <f t="shared" ref="E7:E9" si="1">C7/C$9*100</f>
        <v>0.55978558773169751</v>
      </c>
      <c r="G7" s="154"/>
    </row>
    <row r="8" spans="1:7" ht="15.75" x14ac:dyDescent="0.25">
      <c r="A8" s="243" t="s">
        <v>34</v>
      </c>
      <c r="B8" s="244">
        <f>B9-SUM(B6:B7)</f>
        <v>39.45691895473999</v>
      </c>
      <c r="C8" s="240">
        <f>C9-SUM(C6:C7)</f>
        <v>43.19830903244997</v>
      </c>
      <c r="D8" s="72">
        <f t="shared" si="0"/>
        <v>9.4822154816538955</v>
      </c>
      <c r="E8" s="242">
        <f t="shared" si="1"/>
        <v>17.351319790618795</v>
      </c>
      <c r="G8" s="154"/>
    </row>
    <row r="9" spans="1:7" ht="15.75" x14ac:dyDescent="0.25">
      <c r="A9" s="265" t="s">
        <v>88</v>
      </c>
      <c r="B9" s="70">
        <v>217.91105939872</v>
      </c>
      <c r="C9" s="266">
        <v>248.96267000856997</v>
      </c>
      <c r="D9" s="172">
        <f t="shared" si="0"/>
        <v>14.249671721816412</v>
      </c>
      <c r="E9" s="267">
        <f t="shared" si="1"/>
        <v>100</v>
      </c>
      <c r="G9" s="154"/>
    </row>
    <row r="11" spans="1:7" x14ac:dyDescent="0.25">
      <c r="B11" s="154"/>
      <c r="C11" s="154"/>
    </row>
  </sheetData>
  <mergeCells count="4">
    <mergeCell ref="A1:E1"/>
    <mergeCell ref="A2:E2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activeCell="F1" sqref="F1:G1048576"/>
    </sheetView>
  </sheetViews>
  <sheetFormatPr defaultRowHeight="15" x14ac:dyDescent="0.25"/>
  <cols>
    <col min="1" max="1" width="18.28515625" bestFit="1" customWidth="1"/>
    <col min="2" max="2" width="20.7109375" customWidth="1"/>
    <col min="3" max="3" width="17.140625" customWidth="1"/>
    <col min="4" max="4" width="30.5703125" customWidth="1"/>
    <col min="5" max="5" width="28" customWidth="1"/>
    <col min="7" max="7" width="9.140625" style="154"/>
  </cols>
  <sheetData>
    <row r="1" spans="1:5" ht="15.75" x14ac:dyDescent="0.25">
      <c r="A1" s="338" t="s">
        <v>125</v>
      </c>
      <c r="B1" s="338"/>
      <c r="C1" s="338"/>
      <c r="D1" s="338"/>
      <c r="E1" s="338"/>
    </row>
    <row r="2" spans="1:5" ht="15.75" x14ac:dyDescent="0.25">
      <c r="A2" s="339" t="s">
        <v>147</v>
      </c>
      <c r="B2" s="339"/>
      <c r="C2" s="339"/>
      <c r="D2" s="339"/>
      <c r="E2" s="339"/>
    </row>
    <row r="3" spans="1:5" ht="15.75" x14ac:dyDescent="0.25">
      <c r="A3" s="209" t="s">
        <v>64</v>
      </c>
      <c r="B3" s="210"/>
      <c r="C3" s="210"/>
      <c r="D3" s="211"/>
      <c r="E3" s="54" t="s">
        <v>62</v>
      </c>
    </row>
    <row r="4" spans="1:5" ht="47.25" x14ac:dyDescent="0.25">
      <c r="A4" s="212" t="s">
        <v>63</v>
      </c>
      <c r="B4" s="213" t="s">
        <v>133</v>
      </c>
      <c r="C4" s="213" t="s">
        <v>134</v>
      </c>
      <c r="D4" s="344" t="s">
        <v>135</v>
      </c>
      <c r="E4" s="345" t="s">
        <v>136</v>
      </c>
    </row>
    <row r="5" spans="1:5" ht="45.75" customHeight="1" x14ac:dyDescent="0.25">
      <c r="A5" s="212"/>
      <c r="B5" s="214" t="s">
        <v>89</v>
      </c>
      <c r="C5" s="214" t="s">
        <v>94</v>
      </c>
      <c r="D5" s="344"/>
      <c r="E5" s="345"/>
    </row>
    <row r="6" spans="1:5" ht="15.75" x14ac:dyDescent="0.25">
      <c r="A6" s="122" t="s">
        <v>121</v>
      </c>
      <c r="B6" s="215">
        <v>880.52398745889695</v>
      </c>
      <c r="C6" s="215">
        <v>974.29775615808001</v>
      </c>
      <c r="D6" s="216">
        <f>C6/B6*100-100</f>
        <v>10.649768777998275</v>
      </c>
      <c r="E6" s="215">
        <f>C6/C$9*100</f>
        <v>57.56074751233794</v>
      </c>
    </row>
    <row r="7" spans="1:5" ht="15.75" x14ac:dyDescent="0.25">
      <c r="A7" s="122" t="s">
        <v>122</v>
      </c>
      <c r="B7" s="215">
        <v>277.14474575739098</v>
      </c>
      <c r="C7" s="215">
        <v>336.40919369257597</v>
      </c>
      <c r="D7" s="216">
        <f t="shared" ref="D7:D9" si="0">C7/B7*100-100</f>
        <v>21.38393342916352</v>
      </c>
      <c r="E7" s="215">
        <f t="shared" ref="E7:E9" si="1">C7/C$9*100</f>
        <v>19.874791393675086</v>
      </c>
    </row>
    <row r="8" spans="1:5" ht="15.75" x14ac:dyDescent="0.25">
      <c r="A8" s="217" t="s">
        <v>34</v>
      </c>
      <c r="B8" s="218">
        <f>+B9-SUM(B6:B7)</f>
        <v>316.51956401014218</v>
      </c>
      <c r="C8" s="218">
        <f>+C9-SUM(C6:C7)</f>
        <v>381.93568990874383</v>
      </c>
      <c r="D8" s="216">
        <f t="shared" si="0"/>
        <v>20.667324657538558</v>
      </c>
      <c r="E8" s="215">
        <f t="shared" si="1"/>
        <v>22.564461093986974</v>
      </c>
    </row>
    <row r="9" spans="1:5" ht="15.75" x14ac:dyDescent="0.25">
      <c r="A9" s="170" t="s">
        <v>88</v>
      </c>
      <c r="B9" s="70">
        <v>1474.18829722643</v>
      </c>
      <c r="C9" s="70">
        <v>1692.6426397593998</v>
      </c>
      <c r="D9" s="172">
        <f t="shared" si="0"/>
        <v>14.818618689618873</v>
      </c>
      <c r="E9" s="215">
        <f t="shared" si="1"/>
        <v>100</v>
      </c>
    </row>
  </sheetData>
  <mergeCells count="4">
    <mergeCell ref="A1:E1"/>
    <mergeCell ref="A2:E2"/>
    <mergeCell ref="D4:D5"/>
    <mergeCell ref="E4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9"/>
  <sheetViews>
    <sheetView workbookViewId="0">
      <selection activeCell="O9" sqref="O9"/>
    </sheetView>
  </sheetViews>
  <sheetFormatPr defaultColWidth="9.140625" defaultRowHeight="15.75" x14ac:dyDescent="0.25"/>
  <cols>
    <col min="1" max="1" width="4" style="31" bestFit="1" customWidth="1"/>
    <col min="2" max="2" width="25.85546875" style="31" customWidth="1"/>
    <col min="3" max="3" width="8.85546875" style="31" bestFit="1" customWidth="1"/>
    <col min="4" max="4" width="11.5703125" style="32" bestFit="1" customWidth="1"/>
    <col min="5" max="5" width="12.5703125" style="31" customWidth="1"/>
    <col min="6" max="6" width="11.42578125" style="32" hidden="1" customWidth="1"/>
    <col min="7" max="7" width="15.5703125" style="31" hidden="1" customWidth="1"/>
    <col min="8" max="8" width="10.5703125" style="31" hidden="1" customWidth="1"/>
    <col min="9" max="9" width="12.140625" style="32" hidden="1" customWidth="1"/>
    <col min="10" max="10" width="20" style="226" hidden="1" customWidth="1"/>
    <col min="11" max="11" width="17.140625" style="94" hidden="1" customWidth="1"/>
    <col min="12" max="12" width="11.85546875" style="32" customWidth="1"/>
    <col min="13" max="13" width="12" style="32" bestFit="1" customWidth="1"/>
    <col min="14" max="14" width="11.140625" style="32" bestFit="1" customWidth="1"/>
    <col min="15" max="15" width="15.28515625" style="32" bestFit="1" customWidth="1"/>
    <col min="16" max="16" width="16.85546875" style="168" customWidth="1"/>
    <col min="17" max="17" width="16.7109375" style="34" customWidth="1"/>
    <col min="18" max="18" width="15.7109375" style="31" bestFit="1" customWidth="1"/>
    <col min="19" max="16384" width="9.140625" style="31"/>
  </cols>
  <sheetData>
    <row r="1" spans="1:19" ht="18.75" x14ac:dyDescent="0.25">
      <c r="A1" s="346" t="s">
        <v>85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9" ht="18.75" x14ac:dyDescent="0.25">
      <c r="A2" s="346" t="s">
        <v>148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3" spans="1:19" ht="18.75" x14ac:dyDescent="0.25">
      <c r="A3" s="219"/>
      <c r="B3" s="52"/>
      <c r="C3" s="52"/>
      <c r="D3" s="52"/>
      <c r="E3" s="52"/>
      <c r="F3" s="52" t="s">
        <v>86</v>
      </c>
      <c r="G3" s="52"/>
      <c r="H3" s="52"/>
      <c r="I3" s="52"/>
      <c r="J3" s="83" t="s">
        <v>91</v>
      </c>
      <c r="K3" s="52"/>
      <c r="L3" s="32" t="s">
        <v>119</v>
      </c>
      <c r="M3" s="31"/>
      <c r="N3" s="31"/>
      <c r="O3" s="31"/>
    </row>
    <row r="4" spans="1:19" ht="48" customHeight="1" x14ac:dyDescent="0.25">
      <c r="A4" s="179"/>
      <c r="B4" s="179"/>
      <c r="C4" s="179"/>
      <c r="D4" s="355" t="s">
        <v>96</v>
      </c>
      <c r="E4" s="355"/>
      <c r="F4" s="356" t="s">
        <v>97</v>
      </c>
      <c r="G4" s="357"/>
      <c r="H4" s="356" t="s">
        <v>98</v>
      </c>
      <c r="I4" s="357"/>
      <c r="J4" s="358" t="s">
        <v>137</v>
      </c>
      <c r="K4" s="361" t="s">
        <v>138</v>
      </c>
      <c r="L4" s="347" t="s">
        <v>139</v>
      </c>
      <c r="M4" s="347"/>
      <c r="N4" s="347" t="s">
        <v>140</v>
      </c>
      <c r="O4" s="347"/>
      <c r="P4" s="349" t="s">
        <v>135</v>
      </c>
      <c r="Q4" s="352" t="s">
        <v>141</v>
      </c>
    </row>
    <row r="5" spans="1:19" ht="30" customHeight="1" x14ac:dyDescent="0.25">
      <c r="A5" s="179"/>
      <c r="B5" s="179"/>
      <c r="C5" s="179"/>
      <c r="D5" s="355" t="s">
        <v>93</v>
      </c>
      <c r="E5" s="355"/>
      <c r="F5" s="364" t="s">
        <v>142</v>
      </c>
      <c r="G5" s="365"/>
      <c r="H5" s="364" t="s">
        <v>142</v>
      </c>
      <c r="I5" s="365"/>
      <c r="J5" s="359"/>
      <c r="K5" s="362"/>
      <c r="L5" s="348" t="s">
        <v>89</v>
      </c>
      <c r="M5" s="348"/>
      <c r="N5" s="348" t="s">
        <v>94</v>
      </c>
      <c r="O5" s="348"/>
      <c r="P5" s="350"/>
      <c r="Q5" s="353"/>
    </row>
    <row r="6" spans="1:19" x14ac:dyDescent="0.25">
      <c r="A6" s="114" t="s">
        <v>0</v>
      </c>
      <c r="B6" s="220" t="s">
        <v>1</v>
      </c>
      <c r="C6" s="115" t="s">
        <v>2</v>
      </c>
      <c r="D6" s="245" t="s">
        <v>3</v>
      </c>
      <c r="E6" s="246" t="s">
        <v>4</v>
      </c>
      <c r="F6" s="247" t="s">
        <v>3</v>
      </c>
      <c r="G6" s="248" t="s">
        <v>4</v>
      </c>
      <c r="H6" s="247" t="s">
        <v>3</v>
      </c>
      <c r="I6" s="248" t="s">
        <v>4</v>
      </c>
      <c r="J6" s="360"/>
      <c r="K6" s="363"/>
      <c r="L6" s="249" t="s">
        <v>3</v>
      </c>
      <c r="M6" s="250" t="s">
        <v>4</v>
      </c>
      <c r="N6" s="249" t="s">
        <v>3</v>
      </c>
      <c r="O6" s="250" t="s">
        <v>4</v>
      </c>
      <c r="P6" s="351"/>
      <c r="Q6" s="354"/>
    </row>
    <row r="7" spans="1:19" x14ac:dyDescent="0.25">
      <c r="A7" s="111">
        <v>1</v>
      </c>
      <c r="B7" s="221" t="s">
        <v>5</v>
      </c>
      <c r="C7" s="110"/>
      <c r="D7" s="113"/>
      <c r="E7" s="180">
        <v>106791238.74394999</v>
      </c>
      <c r="F7" s="181"/>
      <c r="G7" s="182"/>
      <c r="H7" s="113"/>
      <c r="I7" s="183"/>
      <c r="J7" s="184" t="e">
        <f>I7/G7*100-100</f>
        <v>#DIV/0!</v>
      </c>
      <c r="K7" s="185" t="e">
        <f t="shared" ref="K7:K47" si="0">I7/I$47*100</f>
        <v>#DIV/0!</v>
      </c>
      <c r="L7" s="165"/>
      <c r="M7" s="163">
        <v>78757044.220200002</v>
      </c>
      <c r="N7" s="165"/>
      <c r="O7" s="165">
        <v>101268814.71622001</v>
      </c>
      <c r="P7" s="174">
        <f>O7/M7*100-100</f>
        <v>28.583818398616444</v>
      </c>
      <c r="Q7" s="408">
        <f t="shared" ref="Q7:Q47" si="1">O7/O$47*100</f>
        <v>40.676304890501882</v>
      </c>
      <c r="R7" s="328"/>
      <c r="S7" s="328"/>
    </row>
    <row r="8" spans="1:19" x14ac:dyDescent="0.25">
      <c r="A8" s="111">
        <v>2</v>
      </c>
      <c r="B8" s="222" t="s">
        <v>90</v>
      </c>
      <c r="C8" s="110"/>
      <c r="D8" s="113"/>
      <c r="E8" s="180">
        <v>14397757.922489999</v>
      </c>
      <c r="F8" s="186"/>
      <c r="G8" s="163"/>
      <c r="H8" s="113"/>
      <c r="I8" s="180"/>
      <c r="J8" s="184" t="e">
        <f t="shared" ref="J8:J47" si="2">I8/G8*100-100</f>
        <v>#DIV/0!</v>
      </c>
      <c r="K8" s="185" t="e">
        <f t="shared" si="0"/>
        <v>#DIV/0!</v>
      </c>
      <c r="L8" s="165"/>
      <c r="M8" s="163">
        <v>11655139.868649999</v>
      </c>
      <c r="N8" s="165"/>
      <c r="O8" s="165">
        <v>11675191.617974235</v>
      </c>
      <c r="P8" s="175">
        <f t="shared" ref="P8:P47" si="3">O8/M8*100-100</f>
        <v>0.17204211661304214</v>
      </c>
      <c r="Q8" s="409">
        <f t="shared" si="1"/>
        <v>4.6895350285134478</v>
      </c>
      <c r="R8" s="328"/>
      <c r="S8" s="328"/>
    </row>
    <row r="9" spans="1:19" x14ac:dyDescent="0.25">
      <c r="A9" s="111">
        <v>3</v>
      </c>
      <c r="B9" s="222" t="s">
        <v>7</v>
      </c>
      <c r="C9" s="110" t="s">
        <v>8</v>
      </c>
      <c r="D9" s="113">
        <v>472023.051022142</v>
      </c>
      <c r="E9" s="180">
        <v>10776856.443050001</v>
      </c>
      <c r="F9" s="187"/>
      <c r="G9" s="107"/>
      <c r="H9" s="188"/>
      <c r="I9" s="183"/>
      <c r="J9" s="184" t="e">
        <f t="shared" si="2"/>
        <v>#DIV/0!</v>
      </c>
      <c r="K9" s="185" t="e">
        <f t="shared" si="0"/>
        <v>#DIV/0!</v>
      </c>
      <c r="L9" s="165">
        <v>399218.50643543899</v>
      </c>
      <c r="M9" s="163">
        <v>8847063.2750499994</v>
      </c>
      <c r="N9" s="165">
        <v>310688.90704768902</v>
      </c>
      <c r="O9" s="165">
        <v>8483066.4612499997</v>
      </c>
      <c r="P9" s="175">
        <f t="shared" si="3"/>
        <v>-4.1143236177198332</v>
      </c>
      <c r="Q9" s="409">
        <f t="shared" si="1"/>
        <v>3.407364831425526</v>
      </c>
      <c r="R9" s="328"/>
      <c r="S9" s="328"/>
    </row>
    <row r="10" spans="1:19" x14ac:dyDescent="0.25">
      <c r="A10" s="111">
        <v>4</v>
      </c>
      <c r="B10" s="222" t="s">
        <v>10</v>
      </c>
      <c r="C10" s="110" t="s">
        <v>11</v>
      </c>
      <c r="D10" s="113">
        <v>15887379.010000212</v>
      </c>
      <c r="E10" s="180">
        <v>8754390.5759400018</v>
      </c>
      <c r="F10" s="186"/>
      <c r="G10" s="163"/>
      <c r="H10" s="113"/>
      <c r="I10" s="180"/>
      <c r="J10" s="184" t="e">
        <f>I10/G10*100-100</f>
        <v>#DIV/0!</v>
      </c>
      <c r="K10" s="185" t="e">
        <f t="shared" si="0"/>
        <v>#DIV/0!</v>
      </c>
      <c r="L10" s="165">
        <v>12884661.422352172</v>
      </c>
      <c r="M10" s="163">
        <v>6973950.1857100008</v>
      </c>
      <c r="N10" s="165">
        <v>12820519.924980648</v>
      </c>
      <c r="O10" s="165">
        <v>7315161.0359300012</v>
      </c>
      <c r="P10" s="175">
        <f t="shared" si="3"/>
        <v>4.8926482285342416</v>
      </c>
      <c r="Q10" s="409">
        <f t="shared" si="1"/>
        <v>2.9382561794015918</v>
      </c>
      <c r="R10" s="328"/>
      <c r="S10" s="328"/>
    </row>
    <row r="11" spans="1:19" x14ac:dyDescent="0.25">
      <c r="A11" s="111">
        <v>5</v>
      </c>
      <c r="B11" s="221" t="s">
        <v>6</v>
      </c>
      <c r="C11" s="110"/>
      <c r="D11" s="113"/>
      <c r="E11" s="180">
        <v>2414300.6316999998</v>
      </c>
      <c r="F11" s="186"/>
      <c r="G11" s="163"/>
      <c r="H11" s="113"/>
      <c r="I11" s="180"/>
      <c r="J11" s="184" t="e">
        <f t="shared" si="2"/>
        <v>#DIV/0!</v>
      </c>
      <c r="K11" s="185" t="e">
        <f t="shared" si="0"/>
        <v>#DIV/0!</v>
      </c>
      <c r="L11" s="165"/>
      <c r="M11" s="163">
        <v>1932667.6140999999</v>
      </c>
      <c r="N11" s="165"/>
      <c r="O11" s="165">
        <v>6609817.1270099999</v>
      </c>
      <c r="P11" s="175">
        <f t="shared" si="3"/>
        <v>242.00485788592488</v>
      </c>
      <c r="Q11" s="409">
        <f t="shared" si="1"/>
        <v>2.6549430590467527</v>
      </c>
      <c r="R11" s="328"/>
      <c r="S11" s="328"/>
    </row>
    <row r="12" spans="1:19" x14ac:dyDescent="0.25">
      <c r="A12" s="111">
        <v>6</v>
      </c>
      <c r="B12" s="223" t="s">
        <v>15</v>
      </c>
      <c r="C12" s="110"/>
      <c r="D12" s="113"/>
      <c r="E12" s="180">
        <v>12326544.49594</v>
      </c>
      <c r="F12" s="186"/>
      <c r="G12" s="189"/>
      <c r="H12" s="113"/>
      <c r="I12" s="183"/>
      <c r="J12" s="184" t="e">
        <f t="shared" si="2"/>
        <v>#DIV/0!</v>
      </c>
      <c r="K12" s="185" t="e">
        <f t="shared" si="0"/>
        <v>#DIV/0!</v>
      </c>
      <c r="L12" s="165"/>
      <c r="M12" s="163">
        <v>10094957.87902</v>
      </c>
      <c r="N12" s="165"/>
      <c r="O12" s="165">
        <v>7411561.1481699999</v>
      </c>
      <c r="P12" s="175">
        <f t="shared" si="3"/>
        <v>-26.581554504816808</v>
      </c>
      <c r="Q12" s="409">
        <f t="shared" si="1"/>
        <v>2.9769768889106438</v>
      </c>
      <c r="R12" s="328"/>
      <c r="S12" s="328"/>
    </row>
    <row r="13" spans="1:19" x14ac:dyDescent="0.25">
      <c r="A13" s="111">
        <v>7</v>
      </c>
      <c r="B13" s="222" t="s">
        <v>9</v>
      </c>
      <c r="C13" s="110"/>
      <c r="D13" s="113"/>
      <c r="E13" s="180">
        <v>8226838.6849600002</v>
      </c>
      <c r="F13" s="186"/>
      <c r="G13" s="163"/>
      <c r="H13" s="113"/>
      <c r="I13" s="180"/>
      <c r="J13" s="184" t="e">
        <f t="shared" si="2"/>
        <v>#DIV/0!</v>
      </c>
      <c r="K13" s="185" t="e">
        <f t="shared" si="0"/>
        <v>#DIV/0!</v>
      </c>
      <c r="L13" s="165"/>
      <c r="M13" s="163">
        <v>6921416.6389499996</v>
      </c>
      <c r="N13" s="165"/>
      <c r="O13" s="165">
        <v>8356390.3714300003</v>
      </c>
      <c r="P13" s="175">
        <f t="shared" si="3"/>
        <v>20.732370370607981</v>
      </c>
      <c r="Q13" s="409">
        <f t="shared" si="1"/>
        <v>3.3564832716255615</v>
      </c>
      <c r="R13" s="328"/>
      <c r="S13" s="328"/>
    </row>
    <row r="14" spans="1:19" x14ac:dyDescent="0.25">
      <c r="A14" s="111">
        <v>8</v>
      </c>
      <c r="B14" s="222" t="s">
        <v>73</v>
      </c>
      <c r="C14" s="110"/>
      <c r="D14" s="113"/>
      <c r="E14" s="180">
        <v>5142817.0292799994</v>
      </c>
      <c r="F14" s="186"/>
      <c r="G14" s="163"/>
      <c r="H14" s="113"/>
      <c r="I14" s="180"/>
      <c r="J14" s="184" t="e">
        <f>I14/G14*100-100</f>
        <v>#DIV/0!</v>
      </c>
      <c r="K14" s="185" t="e">
        <f t="shared" si="0"/>
        <v>#DIV/0!</v>
      </c>
      <c r="L14" s="165"/>
      <c r="M14" s="163">
        <v>4090323.6111300001</v>
      </c>
      <c r="N14" s="165"/>
      <c r="O14" s="165">
        <v>4618957.4875699999</v>
      </c>
      <c r="P14" s="175">
        <f t="shared" si="3"/>
        <v>12.924011073391782</v>
      </c>
      <c r="Q14" s="409">
        <f t="shared" si="1"/>
        <v>1.8552811501463262</v>
      </c>
      <c r="R14" s="328"/>
      <c r="S14" s="328"/>
    </row>
    <row r="15" spans="1:19" x14ac:dyDescent="0.25">
      <c r="A15" s="111">
        <v>9</v>
      </c>
      <c r="B15" s="222" t="s">
        <v>12</v>
      </c>
      <c r="C15" s="110"/>
      <c r="D15" s="113"/>
      <c r="E15" s="180">
        <v>7717836.82388</v>
      </c>
      <c r="F15" s="186"/>
      <c r="G15" s="163"/>
      <c r="H15" s="113"/>
      <c r="I15" s="180"/>
      <c r="J15" s="184" t="e">
        <f>I15/G15*100-100</f>
        <v>#DIV/0!</v>
      </c>
      <c r="K15" s="185" t="e">
        <f t="shared" si="0"/>
        <v>#DIV/0!</v>
      </c>
      <c r="L15" s="165"/>
      <c r="M15" s="163">
        <v>6626609.7194500007</v>
      </c>
      <c r="N15" s="165"/>
      <c r="O15" s="165">
        <v>6447112.4122099997</v>
      </c>
      <c r="P15" s="175">
        <f t="shared" si="3"/>
        <v>-2.7087351577859096</v>
      </c>
      <c r="Q15" s="409">
        <f t="shared" si="1"/>
        <v>2.5895900023839205</v>
      </c>
      <c r="R15" s="328"/>
      <c r="S15" s="328"/>
    </row>
    <row r="16" spans="1:19" x14ac:dyDescent="0.25">
      <c r="A16" s="111">
        <v>10</v>
      </c>
      <c r="B16" s="222" t="s">
        <v>17</v>
      </c>
      <c r="C16" s="110" t="s">
        <v>14</v>
      </c>
      <c r="D16" s="113">
        <v>15598659.990665721</v>
      </c>
      <c r="E16" s="180">
        <v>4590856.2244199999</v>
      </c>
      <c r="F16" s="186"/>
      <c r="G16" s="163"/>
      <c r="H16" s="113"/>
      <c r="I16" s="180"/>
      <c r="J16" s="184" t="e">
        <f t="shared" si="2"/>
        <v>#DIV/0!</v>
      </c>
      <c r="K16" s="185" t="e">
        <f t="shared" si="0"/>
        <v>#DIV/0!</v>
      </c>
      <c r="L16" s="165">
        <v>14030885.004960777</v>
      </c>
      <c r="M16" s="163">
        <v>3975995.48312</v>
      </c>
      <c r="N16" s="165">
        <v>11393780.946376752</v>
      </c>
      <c r="O16" s="165">
        <v>3350946.3794399998</v>
      </c>
      <c r="P16" s="175">
        <f t="shared" si="3"/>
        <v>-15.720568756519768</v>
      </c>
      <c r="Q16" s="409">
        <f t="shared" si="1"/>
        <v>1.345963384520519</v>
      </c>
      <c r="R16" s="328"/>
      <c r="S16" s="328"/>
    </row>
    <row r="17" spans="1:19" x14ac:dyDescent="0.25">
      <c r="A17" s="111">
        <v>11</v>
      </c>
      <c r="B17" s="222" t="s">
        <v>16</v>
      </c>
      <c r="C17" s="110"/>
      <c r="D17" s="113"/>
      <c r="E17" s="180">
        <v>16357191.729509998</v>
      </c>
      <c r="F17" s="186"/>
      <c r="G17" s="163"/>
      <c r="H17" s="113"/>
      <c r="I17" s="180"/>
      <c r="J17" s="184" t="e">
        <f t="shared" si="2"/>
        <v>#DIV/0!</v>
      </c>
      <c r="K17" s="185" t="e">
        <f t="shared" si="0"/>
        <v>#DIV/0!</v>
      </c>
      <c r="L17" s="165"/>
      <c r="M17" s="163">
        <v>13841301.393839998</v>
      </c>
      <c r="N17" s="165"/>
      <c r="O17" s="165">
        <v>3397487.8662800002</v>
      </c>
      <c r="P17" s="175">
        <f t="shared" si="3"/>
        <v>-75.453985361578532</v>
      </c>
      <c r="Q17" s="409">
        <f t="shared" si="1"/>
        <v>1.3646575473194633</v>
      </c>
      <c r="R17" s="328"/>
      <c r="S17" s="328"/>
    </row>
    <row r="18" spans="1:19" x14ac:dyDescent="0.25">
      <c r="A18" s="111">
        <v>12</v>
      </c>
      <c r="B18" s="223" t="s">
        <v>74</v>
      </c>
      <c r="C18" s="110"/>
      <c r="D18" s="113"/>
      <c r="E18" s="180">
        <v>7099647.5832899995</v>
      </c>
      <c r="F18" s="186"/>
      <c r="G18" s="163"/>
      <c r="H18" s="113"/>
      <c r="I18" s="180"/>
      <c r="J18" s="184" t="e">
        <f t="shared" si="2"/>
        <v>#DIV/0!</v>
      </c>
      <c r="K18" s="185" t="e">
        <f t="shared" si="0"/>
        <v>#DIV/0!</v>
      </c>
      <c r="L18" s="165"/>
      <c r="M18" s="163">
        <v>6190069.2203899994</v>
      </c>
      <c r="N18" s="165"/>
      <c r="O18" s="165">
        <v>4481534.1846500002</v>
      </c>
      <c r="P18" s="175">
        <f t="shared" si="3"/>
        <v>-27.601226656918627</v>
      </c>
      <c r="Q18" s="409">
        <f t="shared" si="1"/>
        <v>1.8000827933343313</v>
      </c>
      <c r="R18" s="328"/>
      <c r="S18" s="328"/>
    </row>
    <row r="19" spans="1:19" x14ac:dyDescent="0.25">
      <c r="A19" s="111">
        <v>13</v>
      </c>
      <c r="B19" s="222" t="s">
        <v>13</v>
      </c>
      <c r="C19" s="110" t="s">
        <v>14</v>
      </c>
      <c r="D19" s="113">
        <v>4301045</v>
      </c>
      <c r="E19" s="180">
        <v>7683706.4492199998</v>
      </c>
      <c r="F19" s="190"/>
      <c r="G19" s="189"/>
      <c r="H19" s="191"/>
      <c r="I19" s="183"/>
      <c r="J19" s="184" t="e">
        <f t="shared" si="2"/>
        <v>#DIV/0!</v>
      </c>
      <c r="K19" s="185" t="e">
        <f t="shared" si="0"/>
        <v>#DIV/0!</v>
      </c>
      <c r="L19" s="165">
        <v>3686695</v>
      </c>
      <c r="M19" s="163">
        <v>6672214.4492199998</v>
      </c>
      <c r="N19" s="165">
        <v>5703774</v>
      </c>
      <c r="O19" s="165">
        <v>11424444.83925</v>
      </c>
      <c r="P19" s="175">
        <f t="shared" si="3"/>
        <v>71.224185406473993</v>
      </c>
      <c r="Q19" s="409">
        <f t="shared" si="1"/>
        <v>4.5888184115541257</v>
      </c>
      <c r="R19" s="328"/>
      <c r="S19" s="328"/>
    </row>
    <row r="20" spans="1:19" x14ac:dyDescent="0.25">
      <c r="A20" s="111">
        <v>14</v>
      </c>
      <c r="B20" s="222" t="s">
        <v>18</v>
      </c>
      <c r="C20" s="110"/>
      <c r="D20" s="113"/>
      <c r="E20" s="180">
        <v>3224130.4974000002</v>
      </c>
      <c r="F20" s="186"/>
      <c r="G20" s="107"/>
      <c r="H20" s="113"/>
      <c r="I20" s="183"/>
      <c r="J20" s="184" t="e">
        <f t="shared" si="2"/>
        <v>#DIV/0!</v>
      </c>
      <c r="K20" s="185" t="e">
        <f t="shared" si="0"/>
        <v>#DIV/0!</v>
      </c>
      <c r="L20" s="165"/>
      <c r="M20" s="163">
        <v>2490383.8661000002</v>
      </c>
      <c r="N20" s="165"/>
      <c r="O20" s="165">
        <v>2971672.5971599999</v>
      </c>
      <c r="P20" s="175">
        <f t="shared" si="3"/>
        <v>19.32588536295448</v>
      </c>
      <c r="Q20" s="409">
        <f t="shared" si="1"/>
        <v>1.1936217574537205</v>
      </c>
      <c r="R20" s="328"/>
      <c r="S20" s="328"/>
    </row>
    <row r="21" spans="1:19" x14ac:dyDescent="0.25">
      <c r="A21" s="111">
        <v>15</v>
      </c>
      <c r="B21" s="223" t="s">
        <v>80</v>
      </c>
      <c r="C21" s="110"/>
      <c r="D21" s="113"/>
      <c r="E21" s="180">
        <v>3629816.6060000001</v>
      </c>
      <c r="F21" s="186"/>
      <c r="G21" s="163"/>
      <c r="H21" s="113"/>
      <c r="I21" s="183"/>
      <c r="J21" s="184" t="e">
        <f t="shared" si="2"/>
        <v>#DIV/0!</v>
      </c>
      <c r="K21" s="185" t="e">
        <f t="shared" si="0"/>
        <v>#DIV/0!</v>
      </c>
      <c r="L21" s="165"/>
      <c r="M21" s="163">
        <v>3032505.9559999998</v>
      </c>
      <c r="N21" s="165"/>
      <c r="O21" s="165">
        <v>3063147.0892500002</v>
      </c>
      <c r="P21" s="175">
        <f t="shared" si="3"/>
        <v>1.0104228547144487</v>
      </c>
      <c r="Q21" s="409">
        <f t="shared" si="1"/>
        <v>1.2303640096503456</v>
      </c>
      <c r="R21" s="328"/>
      <c r="S21" s="328"/>
    </row>
    <row r="22" spans="1:19" x14ac:dyDescent="0.25">
      <c r="A22" s="111">
        <v>16</v>
      </c>
      <c r="B22" s="222" t="s">
        <v>20</v>
      </c>
      <c r="C22" s="110"/>
      <c r="D22" s="113"/>
      <c r="E22" s="180">
        <v>2377207.4081000001</v>
      </c>
      <c r="F22" s="186"/>
      <c r="G22" s="163"/>
      <c r="H22" s="113"/>
      <c r="I22" s="180"/>
      <c r="J22" s="184" t="e">
        <f t="shared" si="2"/>
        <v>#DIV/0!</v>
      </c>
      <c r="K22" s="185" t="e">
        <f t="shared" si="0"/>
        <v>#DIV/0!</v>
      </c>
      <c r="L22" s="165"/>
      <c r="M22" s="163">
        <v>1828022.6287700001</v>
      </c>
      <c r="N22" s="165"/>
      <c r="O22" s="165">
        <v>3108820.6206399999</v>
      </c>
      <c r="P22" s="175">
        <f t="shared" si="3"/>
        <v>70.06466833136497</v>
      </c>
      <c r="Q22" s="409">
        <f t="shared" si="1"/>
        <v>1.2487095436970472</v>
      </c>
      <c r="R22" s="328"/>
      <c r="S22" s="328"/>
    </row>
    <row r="23" spans="1:19" x14ac:dyDescent="0.25">
      <c r="A23" s="111">
        <v>17</v>
      </c>
      <c r="B23" s="222" t="s">
        <v>23</v>
      </c>
      <c r="C23" s="110"/>
      <c r="D23" s="113"/>
      <c r="E23" s="180">
        <v>2043731.5893600003</v>
      </c>
      <c r="F23" s="186"/>
      <c r="G23" s="163"/>
      <c r="H23" s="113"/>
      <c r="I23" s="180"/>
      <c r="J23" s="184" t="e">
        <f t="shared" si="2"/>
        <v>#DIV/0!</v>
      </c>
      <c r="K23" s="185" t="e">
        <f t="shared" si="0"/>
        <v>#DIV/0!</v>
      </c>
      <c r="L23" s="165"/>
      <c r="M23" s="163">
        <v>1502729.3966499998</v>
      </c>
      <c r="N23" s="165"/>
      <c r="O23" s="165">
        <v>2551527.9685199996</v>
      </c>
      <c r="P23" s="175">
        <f t="shared" si="3"/>
        <v>69.792909768589254</v>
      </c>
      <c r="Q23" s="409">
        <f t="shared" si="1"/>
        <v>1.0248636747156388</v>
      </c>
      <c r="R23" s="328"/>
      <c r="S23" s="328"/>
    </row>
    <row r="24" spans="1:19" x14ac:dyDescent="0.25">
      <c r="A24" s="111">
        <v>18</v>
      </c>
      <c r="B24" s="222" t="s">
        <v>79</v>
      </c>
      <c r="C24" s="110"/>
      <c r="D24" s="113"/>
      <c r="E24" s="180">
        <v>2515320.8325</v>
      </c>
      <c r="F24" s="186"/>
      <c r="G24" s="163"/>
      <c r="H24" s="113"/>
      <c r="I24" s="180"/>
      <c r="J24" s="184" t="e">
        <f t="shared" si="2"/>
        <v>#DIV/0!</v>
      </c>
      <c r="K24" s="185" t="e">
        <f t="shared" si="0"/>
        <v>#DIV/0!</v>
      </c>
      <c r="L24" s="165"/>
      <c r="M24" s="163">
        <v>2018025.14</v>
      </c>
      <c r="N24" s="165"/>
      <c r="O24" s="165">
        <v>2348867.5935</v>
      </c>
      <c r="P24" s="175">
        <f t="shared" si="3"/>
        <v>16.394367292173584</v>
      </c>
      <c r="Q24" s="409">
        <f t="shared" si="1"/>
        <v>0.9434617621264848</v>
      </c>
      <c r="R24" s="328"/>
      <c r="S24" s="328"/>
    </row>
    <row r="25" spans="1:19" x14ac:dyDescent="0.25">
      <c r="A25" s="111">
        <v>19</v>
      </c>
      <c r="B25" s="222" t="s">
        <v>81</v>
      </c>
      <c r="C25" s="110"/>
      <c r="D25" s="113"/>
      <c r="E25" s="180">
        <v>2219429.7316000001</v>
      </c>
      <c r="F25" s="186"/>
      <c r="G25" s="189"/>
      <c r="H25" s="113"/>
      <c r="I25" s="183"/>
      <c r="J25" s="184" t="e">
        <f t="shared" si="2"/>
        <v>#DIV/0!</v>
      </c>
      <c r="K25" s="185" t="e">
        <f t="shared" si="0"/>
        <v>#DIV/0!</v>
      </c>
      <c r="L25" s="165"/>
      <c r="M25" s="163">
        <v>1769667.0179699999</v>
      </c>
      <c r="N25" s="165"/>
      <c r="O25" s="165">
        <v>1757706.7260199999</v>
      </c>
      <c r="P25" s="175">
        <f t="shared" si="3"/>
        <v>-0.67584985359107463</v>
      </c>
      <c r="Q25" s="409">
        <f t="shared" si="1"/>
        <v>0.70601216076269369</v>
      </c>
      <c r="R25" s="328"/>
      <c r="S25" s="328"/>
    </row>
    <row r="26" spans="1:19" x14ac:dyDescent="0.25">
      <c r="A26" s="111">
        <v>20</v>
      </c>
      <c r="B26" s="222" t="s">
        <v>78</v>
      </c>
      <c r="C26" s="110"/>
      <c r="D26" s="113"/>
      <c r="E26" s="180">
        <v>3083186.9345899997</v>
      </c>
      <c r="F26" s="186"/>
      <c r="G26" s="163"/>
      <c r="H26" s="113"/>
      <c r="I26" s="180"/>
      <c r="J26" s="184" t="e">
        <f t="shared" si="2"/>
        <v>#DIV/0!</v>
      </c>
      <c r="K26" s="185" t="e">
        <f t="shared" si="0"/>
        <v>#DIV/0!</v>
      </c>
      <c r="L26" s="165"/>
      <c r="M26" s="163">
        <v>2510578.7727899998</v>
      </c>
      <c r="N26" s="165"/>
      <c r="O26" s="165">
        <v>2892280.8303499999</v>
      </c>
      <c r="P26" s="175">
        <f t="shared" si="3"/>
        <v>15.20374750623003</v>
      </c>
      <c r="Q26" s="409">
        <f t="shared" si="1"/>
        <v>1.1617327329637168</v>
      </c>
      <c r="R26" s="328"/>
      <c r="S26" s="328"/>
    </row>
    <row r="27" spans="1:19" x14ac:dyDescent="0.25">
      <c r="A27" s="111">
        <v>21</v>
      </c>
      <c r="B27" s="224" t="s">
        <v>72</v>
      </c>
      <c r="C27" s="110"/>
      <c r="D27" s="113"/>
      <c r="E27" s="180">
        <v>4514096.9005399998</v>
      </c>
      <c r="F27" s="186"/>
      <c r="G27" s="189"/>
      <c r="H27" s="113"/>
      <c r="I27" s="183"/>
      <c r="J27" s="184" t="e">
        <f t="shared" si="2"/>
        <v>#DIV/0!</v>
      </c>
      <c r="K27" s="185" t="e">
        <f t="shared" si="0"/>
        <v>#DIV/0!</v>
      </c>
      <c r="L27" s="165"/>
      <c r="M27" s="163">
        <v>3491199.9552600002</v>
      </c>
      <c r="N27" s="165"/>
      <c r="O27" s="165">
        <v>3811479.71863</v>
      </c>
      <c r="P27" s="175">
        <f t="shared" si="3"/>
        <v>9.1739163460818673</v>
      </c>
      <c r="Q27" s="409">
        <f t="shared" si="1"/>
        <v>1.5309442650574074</v>
      </c>
      <c r="R27" s="328"/>
      <c r="S27" s="328"/>
    </row>
    <row r="28" spans="1:19" x14ac:dyDescent="0.25">
      <c r="A28" s="111">
        <v>22</v>
      </c>
      <c r="B28" s="222" t="s">
        <v>22</v>
      </c>
      <c r="C28" s="110"/>
      <c r="D28" s="113"/>
      <c r="E28" s="180">
        <v>2042195.8914999999</v>
      </c>
      <c r="F28" s="186"/>
      <c r="G28" s="163"/>
      <c r="H28" s="113"/>
      <c r="I28" s="180"/>
      <c r="J28" s="184" t="e">
        <f t="shared" si="2"/>
        <v>#DIV/0!</v>
      </c>
      <c r="K28" s="185" t="e">
        <f t="shared" si="0"/>
        <v>#DIV/0!</v>
      </c>
      <c r="L28" s="165"/>
      <c r="M28" s="163">
        <v>1606673.07941</v>
      </c>
      <c r="N28" s="165"/>
      <c r="O28" s="165">
        <v>1698994.18949</v>
      </c>
      <c r="P28" s="175">
        <f t="shared" si="3"/>
        <v>5.7461042487810801</v>
      </c>
      <c r="Q28" s="409">
        <f t="shared" si="1"/>
        <v>0.68242929328783142</v>
      </c>
      <c r="R28" s="328"/>
      <c r="S28" s="328"/>
    </row>
    <row r="29" spans="1:19" x14ac:dyDescent="0.25">
      <c r="A29" s="111">
        <v>23</v>
      </c>
      <c r="B29" s="222" t="s">
        <v>21</v>
      </c>
      <c r="C29" s="110"/>
      <c r="D29" s="113"/>
      <c r="E29" s="180">
        <v>1222663.6399500004</v>
      </c>
      <c r="F29" s="186"/>
      <c r="G29" s="163"/>
      <c r="H29" s="113"/>
      <c r="I29" s="180"/>
      <c r="J29" s="184" t="e">
        <f t="shared" si="2"/>
        <v>#DIV/0!</v>
      </c>
      <c r="K29" s="185" t="e">
        <f t="shared" si="0"/>
        <v>#DIV/0!</v>
      </c>
      <c r="L29" s="165"/>
      <c r="M29" s="163">
        <v>999546.2641400001</v>
      </c>
      <c r="N29" s="165"/>
      <c r="O29" s="165">
        <v>960314.31332000007</v>
      </c>
      <c r="P29" s="175">
        <f t="shared" si="3"/>
        <v>-3.9249759843537362</v>
      </c>
      <c r="Q29" s="409">
        <f t="shared" si="1"/>
        <v>0.38572622686242214</v>
      </c>
      <c r="R29" s="328"/>
      <c r="S29" s="328"/>
    </row>
    <row r="30" spans="1:19" x14ac:dyDescent="0.25">
      <c r="A30" s="111">
        <v>24</v>
      </c>
      <c r="B30" s="222" t="s">
        <v>19</v>
      </c>
      <c r="C30" s="110" t="s">
        <v>14</v>
      </c>
      <c r="D30" s="113">
        <v>13879592</v>
      </c>
      <c r="E30" s="180">
        <v>2058685.25238</v>
      </c>
      <c r="F30" s="190"/>
      <c r="G30" s="189"/>
      <c r="H30" s="191"/>
      <c r="I30" s="183"/>
      <c r="J30" s="184" t="e">
        <f t="shared" si="2"/>
        <v>#DIV/0!</v>
      </c>
      <c r="K30" s="185" t="e">
        <f t="shared" si="0"/>
        <v>#DIV/0!</v>
      </c>
      <c r="L30" s="165">
        <v>11523422</v>
      </c>
      <c r="M30" s="163">
        <v>1705304.10038</v>
      </c>
      <c r="N30" s="165">
        <v>11679421.799804701</v>
      </c>
      <c r="O30" s="165">
        <v>1966522.1044300001</v>
      </c>
      <c r="P30" s="175">
        <f t="shared" si="3"/>
        <v>15.317971967099126</v>
      </c>
      <c r="Q30" s="409">
        <f t="shared" si="1"/>
        <v>0.78988633290376697</v>
      </c>
      <c r="R30" s="328"/>
      <c r="S30" s="328"/>
    </row>
    <row r="31" spans="1:19" x14ac:dyDescent="0.25">
      <c r="A31" s="111">
        <v>25</v>
      </c>
      <c r="B31" s="223" t="s">
        <v>75</v>
      </c>
      <c r="C31" s="110"/>
      <c r="D31" s="113"/>
      <c r="E31" s="180">
        <v>1150769.3160000001</v>
      </c>
      <c r="F31" s="186"/>
      <c r="G31" s="189"/>
      <c r="H31" s="113"/>
      <c r="I31" s="183"/>
      <c r="J31" s="184" t="e">
        <f t="shared" si="2"/>
        <v>#DIV/0!</v>
      </c>
      <c r="K31" s="185" t="e">
        <f t="shared" si="0"/>
        <v>#DIV/0!</v>
      </c>
      <c r="L31" s="165"/>
      <c r="M31" s="163">
        <v>1044841.476</v>
      </c>
      <c r="N31" s="165"/>
      <c r="O31" s="165">
        <v>778843.11736999999</v>
      </c>
      <c r="P31" s="175">
        <f t="shared" si="3"/>
        <v>-25.458250341317807</v>
      </c>
      <c r="Q31" s="409">
        <f t="shared" si="1"/>
        <v>0.31283530070720644</v>
      </c>
      <c r="R31" s="328"/>
      <c r="S31" s="328"/>
    </row>
    <row r="32" spans="1:19" x14ac:dyDescent="0.25">
      <c r="A32" s="111">
        <v>26</v>
      </c>
      <c r="B32" s="222" t="s">
        <v>32</v>
      </c>
      <c r="C32" s="110"/>
      <c r="D32" s="113"/>
      <c r="E32" s="180">
        <v>1329969.40157</v>
      </c>
      <c r="F32" s="186"/>
      <c r="G32" s="163"/>
      <c r="H32" s="113"/>
      <c r="I32" s="180"/>
      <c r="J32" s="184" t="e">
        <f t="shared" si="2"/>
        <v>#DIV/0!</v>
      </c>
      <c r="K32" s="185" t="e">
        <f t="shared" si="0"/>
        <v>#DIV/0!</v>
      </c>
      <c r="L32" s="165"/>
      <c r="M32" s="163">
        <v>1163745.7215800001</v>
      </c>
      <c r="N32" s="165"/>
      <c r="O32" s="165">
        <v>1229773.4111800001</v>
      </c>
      <c r="P32" s="175">
        <f t="shared" si="3"/>
        <v>5.6737213616007978</v>
      </c>
      <c r="Q32" s="409">
        <f t="shared" si="1"/>
        <v>0.49395895823967018</v>
      </c>
      <c r="R32" s="328"/>
      <c r="S32" s="328"/>
    </row>
    <row r="33" spans="1:19" x14ac:dyDescent="0.25">
      <c r="A33" s="111">
        <v>27</v>
      </c>
      <c r="B33" s="223" t="s">
        <v>76</v>
      </c>
      <c r="C33" s="110"/>
      <c r="D33" s="113"/>
      <c r="E33" s="180">
        <v>897311.47450000001</v>
      </c>
      <c r="F33" s="186"/>
      <c r="G33" s="107"/>
      <c r="H33" s="113"/>
      <c r="I33" s="183"/>
      <c r="J33" s="184" t="e">
        <f>I33/G33*100-100</f>
        <v>#DIV/0!</v>
      </c>
      <c r="K33" s="185" t="e">
        <f t="shared" si="0"/>
        <v>#DIV/0!</v>
      </c>
      <c r="L33" s="165"/>
      <c r="M33" s="163">
        <v>762955.88150000002</v>
      </c>
      <c r="N33" s="165"/>
      <c r="O33" s="165">
        <v>830761.50249999994</v>
      </c>
      <c r="P33" s="175">
        <f t="shared" si="3"/>
        <v>8.887226987056124</v>
      </c>
      <c r="Q33" s="409">
        <f t="shared" si="1"/>
        <v>0.33368918419432231</v>
      </c>
      <c r="R33" s="328"/>
      <c r="S33" s="328"/>
    </row>
    <row r="34" spans="1:19" x14ac:dyDescent="0.25">
      <c r="A34" s="111">
        <v>28</v>
      </c>
      <c r="B34" s="222" t="s">
        <v>29</v>
      </c>
      <c r="C34" s="110" t="s">
        <v>14</v>
      </c>
      <c r="D34" s="113">
        <v>2517917.7992172199</v>
      </c>
      <c r="E34" s="180">
        <v>361384.04317000002</v>
      </c>
      <c r="F34" s="186"/>
      <c r="G34" s="163"/>
      <c r="H34" s="113"/>
      <c r="I34" s="180"/>
      <c r="J34" s="184" t="e">
        <f t="shared" si="2"/>
        <v>#DIV/0!</v>
      </c>
      <c r="K34" s="185" t="e">
        <f t="shared" si="0"/>
        <v>#DIV/0!</v>
      </c>
      <c r="L34" s="165">
        <v>1676045.5999984699</v>
      </c>
      <c r="M34" s="163">
        <v>241322.64318000001</v>
      </c>
      <c r="N34" s="165">
        <v>1727435</v>
      </c>
      <c r="O34" s="165">
        <v>281873.32786000002</v>
      </c>
      <c r="P34" s="175">
        <f t="shared" si="3"/>
        <v>16.803514227114476</v>
      </c>
      <c r="Q34" s="409">
        <f t="shared" si="1"/>
        <v>0.11321911347203063</v>
      </c>
      <c r="R34" s="328"/>
      <c r="S34" s="328"/>
    </row>
    <row r="35" spans="1:19" x14ac:dyDescent="0.25">
      <c r="A35" s="111">
        <v>29</v>
      </c>
      <c r="B35" s="222" t="s">
        <v>24</v>
      </c>
      <c r="C35" s="110"/>
      <c r="D35" s="113"/>
      <c r="E35" s="180">
        <v>760129.21036999999</v>
      </c>
      <c r="F35" s="186"/>
      <c r="G35" s="189"/>
      <c r="H35" s="113"/>
      <c r="I35" s="183"/>
      <c r="J35" s="184" t="e">
        <f t="shared" si="2"/>
        <v>#DIV/0!</v>
      </c>
      <c r="K35" s="185" t="e">
        <f t="shared" si="0"/>
        <v>#DIV/0!</v>
      </c>
      <c r="L35" s="165"/>
      <c r="M35" s="163">
        <v>613586.34598999994</v>
      </c>
      <c r="N35" s="165"/>
      <c r="O35" s="165">
        <v>620371.63713000005</v>
      </c>
      <c r="P35" s="175">
        <f t="shared" si="3"/>
        <v>1.105841286127756</v>
      </c>
      <c r="Q35" s="409">
        <f t="shared" si="1"/>
        <v>0.24918259316091249</v>
      </c>
      <c r="R35" s="328"/>
      <c r="S35" s="328"/>
    </row>
    <row r="36" spans="1:19" x14ac:dyDescent="0.25">
      <c r="A36" s="111">
        <v>30</v>
      </c>
      <c r="B36" s="222" t="s">
        <v>27</v>
      </c>
      <c r="C36" s="110" t="s">
        <v>14</v>
      </c>
      <c r="D36" s="113">
        <v>3817271</v>
      </c>
      <c r="E36" s="180">
        <v>583609.91006999998</v>
      </c>
      <c r="F36" s="186"/>
      <c r="G36" s="163"/>
      <c r="H36" s="113"/>
      <c r="I36" s="180"/>
      <c r="J36" s="184" t="e">
        <f t="shared" si="2"/>
        <v>#DIV/0!</v>
      </c>
      <c r="K36" s="185" t="e">
        <f t="shared" si="0"/>
        <v>#DIV/0!</v>
      </c>
      <c r="L36" s="165">
        <v>3161666</v>
      </c>
      <c r="M36" s="163">
        <v>526581.12482000003</v>
      </c>
      <c r="N36" s="165">
        <v>11685468.099998474</v>
      </c>
      <c r="O36" s="165">
        <v>1090814.3370000001</v>
      </c>
      <c r="P36" s="175">
        <f t="shared" si="3"/>
        <v>107.15029187057752</v>
      </c>
      <c r="Q36" s="409">
        <f t="shared" si="1"/>
        <v>0.4381437333406053</v>
      </c>
      <c r="R36" s="328"/>
      <c r="S36" s="328"/>
    </row>
    <row r="37" spans="1:19" x14ac:dyDescent="0.25">
      <c r="A37" s="111">
        <v>31</v>
      </c>
      <c r="B37" s="222" t="s">
        <v>31</v>
      </c>
      <c r="C37" s="110" t="s">
        <v>14</v>
      </c>
      <c r="D37" s="113">
        <v>3228795.769653324</v>
      </c>
      <c r="E37" s="180">
        <v>479632.17369000003</v>
      </c>
      <c r="F37" s="186"/>
      <c r="G37" s="163"/>
      <c r="H37" s="113"/>
      <c r="I37" s="180"/>
      <c r="J37" s="184" t="e">
        <f t="shared" si="2"/>
        <v>#DIV/0!</v>
      </c>
      <c r="K37" s="185" t="e">
        <f t="shared" si="0"/>
        <v>#DIV/0!</v>
      </c>
      <c r="L37" s="165">
        <v>2741316.369262699</v>
      </c>
      <c r="M37" s="163">
        <v>387885.28331000003</v>
      </c>
      <c r="N37" s="165">
        <v>2046603.3679294582</v>
      </c>
      <c r="O37" s="165">
        <v>358352.79922000004</v>
      </c>
      <c r="P37" s="175">
        <f t="shared" si="3"/>
        <v>-7.613716054908295</v>
      </c>
      <c r="Q37" s="409">
        <f t="shared" si="1"/>
        <v>0.14393836602397642</v>
      </c>
      <c r="R37" s="328"/>
      <c r="S37" s="328"/>
    </row>
    <row r="38" spans="1:19" x14ac:dyDescent="0.25">
      <c r="A38" s="111">
        <v>32</v>
      </c>
      <c r="B38" s="222" t="s">
        <v>82</v>
      </c>
      <c r="C38" s="110"/>
      <c r="D38" s="113"/>
      <c r="E38" s="180">
        <v>697378.28518999997</v>
      </c>
      <c r="F38" s="186"/>
      <c r="G38" s="189"/>
      <c r="H38" s="113"/>
      <c r="I38" s="183"/>
      <c r="J38" s="184" t="e">
        <f t="shared" si="2"/>
        <v>#DIV/0!</v>
      </c>
      <c r="K38" s="185" t="e">
        <f t="shared" si="0"/>
        <v>#DIV/0!</v>
      </c>
      <c r="L38" s="165"/>
      <c r="M38" s="163">
        <v>649219.11363000004</v>
      </c>
      <c r="N38" s="165"/>
      <c r="O38" s="165">
        <v>674979.02868999995</v>
      </c>
      <c r="P38" s="175">
        <f t="shared" si="3"/>
        <v>3.9678306628971001</v>
      </c>
      <c r="Q38" s="409">
        <f t="shared" si="1"/>
        <v>0.27111656083490959</v>
      </c>
      <c r="R38" s="328"/>
      <c r="S38" s="328"/>
    </row>
    <row r="39" spans="1:19" x14ac:dyDescent="0.25">
      <c r="A39" s="111">
        <v>33</v>
      </c>
      <c r="B39" s="222" t="s">
        <v>25</v>
      </c>
      <c r="C39" s="110" t="s">
        <v>14</v>
      </c>
      <c r="D39" s="113">
        <v>38579.111923605167</v>
      </c>
      <c r="E39" s="180">
        <v>572791.63180999993</v>
      </c>
      <c r="F39" s="186"/>
      <c r="G39" s="163"/>
      <c r="H39" s="113"/>
      <c r="I39" s="180"/>
      <c r="J39" s="184" t="e">
        <f t="shared" si="2"/>
        <v>#DIV/0!</v>
      </c>
      <c r="K39" s="185" t="e">
        <f t="shared" si="0"/>
        <v>#DIV/0!</v>
      </c>
      <c r="L39" s="165">
        <v>31377.796988397815</v>
      </c>
      <c r="M39" s="163">
        <v>429661.05556000001</v>
      </c>
      <c r="N39" s="165">
        <v>42421.404989898183</v>
      </c>
      <c r="O39" s="165">
        <v>588222.87520000001</v>
      </c>
      <c r="P39" s="175">
        <f t="shared" si="3"/>
        <v>36.903931037766029</v>
      </c>
      <c r="Q39" s="409">
        <f t="shared" si="1"/>
        <v>0.23626950786628043</v>
      </c>
      <c r="R39" s="328"/>
      <c r="S39" s="328"/>
    </row>
    <row r="40" spans="1:19" x14ac:dyDescent="0.25">
      <c r="A40" s="111">
        <v>34</v>
      </c>
      <c r="B40" s="223" t="s">
        <v>83</v>
      </c>
      <c r="C40" s="110"/>
      <c r="D40" s="113"/>
      <c r="E40" s="180">
        <v>252156.25397000002</v>
      </c>
      <c r="F40" s="186"/>
      <c r="G40" s="163"/>
      <c r="H40" s="113"/>
      <c r="I40" s="180"/>
      <c r="J40" s="184" t="e">
        <f t="shared" si="2"/>
        <v>#DIV/0!</v>
      </c>
      <c r="K40" s="185" t="e">
        <f t="shared" si="0"/>
        <v>#DIV/0!</v>
      </c>
      <c r="L40" s="165"/>
      <c r="M40" s="163">
        <v>220166.71197</v>
      </c>
      <c r="N40" s="165"/>
      <c r="O40" s="165">
        <v>876899.07871999999</v>
      </c>
      <c r="P40" s="175">
        <f t="shared" si="3"/>
        <v>298.28867446568694</v>
      </c>
      <c r="Q40" s="409">
        <f t="shared" si="1"/>
        <v>0.35222110957028807</v>
      </c>
      <c r="R40" s="328"/>
      <c r="S40" s="328"/>
    </row>
    <row r="41" spans="1:19" x14ac:dyDescent="0.25">
      <c r="A41" s="111">
        <v>35</v>
      </c>
      <c r="B41" s="223" t="s">
        <v>77</v>
      </c>
      <c r="C41" s="110"/>
      <c r="D41" s="113"/>
      <c r="E41" s="180">
        <v>320603.59862</v>
      </c>
      <c r="F41" s="186"/>
      <c r="G41" s="107"/>
      <c r="H41" s="113"/>
      <c r="I41" s="183"/>
      <c r="J41" s="184" t="e">
        <f t="shared" si="2"/>
        <v>#DIV/0!</v>
      </c>
      <c r="K41" s="185" t="e">
        <f t="shared" si="0"/>
        <v>#DIV/0!</v>
      </c>
      <c r="L41" s="165"/>
      <c r="M41" s="163">
        <v>269081.33818000002</v>
      </c>
      <c r="N41" s="165"/>
      <c r="O41" s="165">
        <v>317761.84308999998</v>
      </c>
      <c r="P41" s="175">
        <f t="shared" si="3"/>
        <v>18.091371642219016</v>
      </c>
      <c r="Q41" s="409">
        <f t="shared" si="1"/>
        <v>0.12763433292190421</v>
      </c>
      <c r="R41" s="328"/>
      <c r="S41" s="328"/>
    </row>
    <row r="42" spans="1:19" x14ac:dyDescent="0.25">
      <c r="A42" s="111">
        <v>36</v>
      </c>
      <c r="B42" s="222" t="s">
        <v>28</v>
      </c>
      <c r="C42" s="110"/>
      <c r="D42" s="113"/>
      <c r="E42" s="180">
        <v>251678.62015</v>
      </c>
      <c r="F42" s="186"/>
      <c r="G42" s="107"/>
      <c r="H42" s="113"/>
      <c r="I42" s="183"/>
      <c r="J42" s="184" t="e">
        <f t="shared" si="2"/>
        <v>#DIV/0!</v>
      </c>
      <c r="K42" s="185" t="e">
        <f t="shared" si="0"/>
        <v>#DIV/0!</v>
      </c>
      <c r="L42" s="165"/>
      <c r="M42" s="163">
        <v>182003.44310999999</v>
      </c>
      <c r="N42" s="165"/>
      <c r="O42" s="165">
        <v>161015.20873000001</v>
      </c>
      <c r="P42" s="175">
        <f t="shared" si="3"/>
        <v>-11.53177875174319</v>
      </c>
      <c r="Q42" s="409">
        <f t="shared" si="1"/>
        <v>6.4674438430652043E-2</v>
      </c>
      <c r="R42" s="328"/>
      <c r="S42" s="328"/>
    </row>
    <row r="43" spans="1:19" x14ac:dyDescent="0.25">
      <c r="A43" s="111">
        <v>37</v>
      </c>
      <c r="B43" s="222" t="s">
        <v>33</v>
      </c>
      <c r="C43" s="110"/>
      <c r="D43" s="113"/>
      <c r="E43" s="180">
        <v>178711.97456999999</v>
      </c>
      <c r="F43" s="186"/>
      <c r="G43" s="107"/>
      <c r="H43" s="113"/>
      <c r="I43" s="183"/>
      <c r="J43" s="184" t="e">
        <f t="shared" si="2"/>
        <v>#DIV/0!</v>
      </c>
      <c r="K43" s="185" t="e">
        <f t="shared" si="0"/>
        <v>#DIV/0!</v>
      </c>
      <c r="L43" s="165"/>
      <c r="M43" s="163">
        <v>135182.86739999999</v>
      </c>
      <c r="N43" s="165"/>
      <c r="O43" s="165">
        <v>167613.52204000001</v>
      </c>
      <c r="P43" s="175">
        <f t="shared" si="3"/>
        <v>23.990210641145211</v>
      </c>
      <c r="Q43" s="409">
        <f t="shared" si="1"/>
        <v>6.7324760790133831E-2</v>
      </c>
      <c r="R43" s="328"/>
      <c r="S43" s="328"/>
    </row>
    <row r="44" spans="1:19" x14ac:dyDescent="0.25">
      <c r="A44" s="111">
        <v>38</v>
      </c>
      <c r="B44" s="222" t="s">
        <v>26</v>
      </c>
      <c r="C44" s="110"/>
      <c r="D44" s="113"/>
      <c r="E44" s="180">
        <v>269283.22994999995</v>
      </c>
      <c r="F44" s="186"/>
      <c r="G44" s="163"/>
      <c r="H44" s="113"/>
      <c r="I44" s="180"/>
      <c r="J44" s="184" t="e">
        <f t="shared" si="2"/>
        <v>#DIV/0!</v>
      </c>
      <c r="K44" s="185" t="e">
        <f t="shared" si="0"/>
        <v>#DIV/0!</v>
      </c>
      <c r="L44" s="165"/>
      <c r="M44" s="163">
        <v>225891.72417</v>
      </c>
      <c r="N44" s="165"/>
      <c r="O44" s="165">
        <v>160465.58272999999</v>
      </c>
      <c r="P44" s="175">
        <f t="shared" si="3"/>
        <v>-28.963496418647921</v>
      </c>
      <c r="Q44" s="409">
        <f t="shared" si="1"/>
        <v>6.445367200009397E-2</v>
      </c>
      <c r="R44" s="328"/>
      <c r="S44" s="328"/>
    </row>
    <row r="45" spans="1:19" x14ac:dyDescent="0.25">
      <c r="A45" s="111">
        <v>39</v>
      </c>
      <c r="B45" s="223" t="s">
        <v>30</v>
      </c>
      <c r="C45" s="110"/>
      <c r="D45" s="113"/>
      <c r="E45" s="180">
        <v>47872.94713</v>
      </c>
      <c r="F45" s="192"/>
      <c r="G45" s="107"/>
      <c r="H45" s="193"/>
      <c r="I45" s="183"/>
      <c r="J45" s="184" t="e">
        <f t="shared" si="2"/>
        <v>#DIV/0!</v>
      </c>
      <c r="K45" s="185" t="e">
        <f t="shared" si="0"/>
        <v>#DIV/0!</v>
      </c>
      <c r="L45" s="194"/>
      <c r="M45" s="163">
        <v>34966.260629999997</v>
      </c>
      <c r="N45" s="165"/>
      <c r="O45" s="165">
        <v>46755.005120000002</v>
      </c>
      <c r="P45" s="175">
        <f t="shared" si="3"/>
        <v>33.714627408243985</v>
      </c>
      <c r="Q45" s="409">
        <f t="shared" si="1"/>
        <v>1.8779925969781158E-2</v>
      </c>
      <c r="R45" s="328"/>
      <c r="S45" s="328"/>
    </row>
    <row r="46" spans="1:19" x14ac:dyDescent="0.25">
      <c r="A46" s="111">
        <v>40</v>
      </c>
      <c r="B46" s="222" t="s">
        <v>34</v>
      </c>
      <c r="C46" s="110"/>
      <c r="D46" s="113"/>
      <c r="E46" s="195">
        <f>E47-SUM(E7:E45)</f>
        <v>27666470.865839928</v>
      </c>
      <c r="F46" s="159"/>
      <c r="G46" s="195">
        <f>G47-SUM(G7:G45)</f>
        <v>0</v>
      </c>
      <c r="H46" s="112"/>
      <c r="I46" s="195">
        <f>I47-SUM(I7:I45)</f>
        <v>0</v>
      </c>
      <c r="J46" s="184" t="e">
        <f t="shared" si="2"/>
        <v>#DIV/0!</v>
      </c>
      <c r="K46" s="185" t="e">
        <f t="shared" si="0"/>
        <v>#DIV/0!</v>
      </c>
      <c r="L46" s="166"/>
      <c r="M46" s="163">
        <v>21490578.671389997</v>
      </c>
      <c r="N46" s="165"/>
      <c r="O46" s="163">
        <f>O47-SUM(O7:O45)</f>
        <v>28806348.333295733</v>
      </c>
      <c r="P46" s="175">
        <f t="shared" si="3"/>
        <v>34.041752778137521</v>
      </c>
      <c r="Q46" s="409">
        <f t="shared" si="1"/>
        <v>11.570549244312064</v>
      </c>
      <c r="R46" s="328"/>
      <c r="S46" s="328"/>
    </row>
    <row r="47" spans="1:19" s="33" customFormat="1" x14ac:dyDescent="0.25">
      <c r="A47" s="116"/>
      <c r="B47" s="225" t="s">
        <v>35</v>
      </c>
      <c r="C47" s="51"/>
      <c r="D47" s="117"/>
      <c r="E47" s="73">
        <v>277030201.55814999</v>
      </c>
      <c r="F47" s="160"/>
      <c r="G47" s="196"/>
      <c r="H47" s="116"/>
      <c r="I47" s="197"/>
      <c r="J47" s="198" t="e">
        <f t="shared" si="2"/>
        <v>#DIV/0!</v>
      </c>
      <c r="K47" s="199" t="e">
        <f t="shared" si="0"/>
        <v>#DIV/0!</v>
      </c>
      <c r="L47" s="164"/>
      <c r="M47" s="196">
        <v>217911059.39872</v>
      </c>
      <c r="N47" s="200"/>
      <c r="O47" s="200">
        <v>248962670.00856999</v>
      </c>
      <c r="P47" s="176">
        <f t="shared" si="3"/>
        <v>14.249671721816412</v>
      </c>
      <c r="Q47" s="410">
        <f t="shared" si="1"/>
        <v>100</v>
      </c>
      <c r="R47" s="328"/>
      <c r="S47" s="328"/>
    </row>
    <row r="49" spans="15:15" x14ac:dyDescent="0.25">
      <c r="O49" s="320"/>
    </row>
  </sheetData>
  <sortState xmlns:xlrd2="http://schemas.microsoft.com/office/spreadsheetml/2017/richdata2" ref="B7:I45">
    <sortCondition descending="1" ref="I7"/>
  </sortState>
  <mergeCells count="16">
    <mergeCell ref="A1:Q1"/>
    <mergeCell ref="A2:Q2"/>
    <mergeCell ref="L4:M4"/>
    <mergeCell ref="L5:M5"/>
    <mergeCell ref="P4:P6"/>
    <mergeCell ref="Q4:Q6"/>
    <mergeCell ref="N4:O4"/>
    <mergeCell ref="N5:O5"/>
    <mergeCell ref="D4:E4"/>
    <mergeCell ref="F4:G4"/>
    <mergeCell ref="H4:I4"/>
    <mergeCell ref="J4:J6"/>
    <mergeCell ref="K4:K6"/>
    <mergeCell ref="D5:E5"/>
    <mergeCell ref="F5:G5"/>
    <mergeCell ref="H5:I5"/>
  </mergeCells>
  <pageMargins left="0" right="0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7"/>
  <sheetViews>
    <sheetView workbookViewId="0">
      <selection activeCell="H1" sqref="H1:I1048576"/>
    </sheetView>
  </sheetViews>
  <sheetFormatPr defaultColWidth="9.140625" defaultRowHeight="15" x14ac:dyDescent="0.25"/>
  <cols>
    <col min="1" max="1" width="4.42578125" style="5" bestFit="1" customWidth="1"/>
    <col min="2" max="2" width="51.5703125" style="1" bestFit="1" customWidth="1"/>
    <col min="3" max="3" width="14.28515625" style="6" bestFit="1" customWidth="1"/>
    <col min="4" max="4" width="16.85546875" style="6" customWidth="1"/>
    <col min="5" max="5" width="15.140625" style="6" bestFit="1" customWidth="1"/>
    <col min="6" max="6" width="12.85546875" style="2" customWidth="1"/>
    <col min="7" max="7" width="11.7109375" style="76" customWidth="1"/>
    <col min="8" max="8" width="11.5703125" style="1" bestFit="1" customWidth="1"/>
    <col min="9" max="9" width="15.28515625" style="1" bestFit="1" customWidth="1"/>
    <col min="10" max="16384" width="9.140625" style="1"/>
  </cols>
  <sheetData>
    <row r="1" spans="1:9" ht="18.75" x14ac:dyDescent="0.25">
      <c r="A1" s="346" t="s">
        <v>87</v>
      </c>
      <c r="B1" s="346"/>
      <c r="C1" s="346"/>
      <c r="D1" s="346"/>
      <c r="E1" s="346"/>
      <c r="F1" s="346"/>
      <c r="G1" s="346"/>
    </row>
    <row r="2" spans="1:9" ht="18.75" x14ac:dyDescent="0.25">
      <c r="A2" s="346" t="s">
        <v>148</v>
      </c>
      <c r="B2" s="346"/>
      <c r="C2" s="346"/>
      <c r="D2" s="346"/>
      <c r="E2" s="346"/>
      <c r="F2" s="346"/>
      <c r="G2" s="346"/>
    </row>
    <row r="3" spans="1:9" ht="18.75" x14ac:dyDescent="0.25">
      <c r="A3" s="52"/>
      <c r="B3" s="366" t="s">
        <v>86</v>
      </c>
      <c r="C3" s="366"/>
      <c r="D3" s="366"/>
      <c r="E3" s="366"/>
      <c r="F3" s="83" t="s">
        <v>91</v>
      </c>
      <c r="G3" s="75"/>
    </row>
    <row r="4" spans="1:9" s="93" customFormat="1" ht="30" customHeight="1" x14ac:dyDescent="0.25">
      <c r="A4" s="90" t="s">
        <v>0</v>
      </c>
      <c r="B4" s="91" t="s">
        <v>1</v>
      </c>
      <c r="C4" s="92" t="s">
        <v>84</v>
      </c>
      <c r="D4" s="74" t="s">
        <v>84</v>
      </c>
      <c r="E4" s="50" t="s">
        <v>92</v>
      </c>
      <c r="F4" s="367" t="s">
        <v>135</v>
      </c>
      <c r="G4" s="369" t="s">
        <v>141</v>
      </c>
    </row>
    <row r="5" spans="1:9" x14ac:dyDescent="0.25">
      <c r="A5" s="85"/>
      <c r="B5" s="86"/>
      <c r="C5" s="87" t="s">
        <v>89</v>
      </c>
      <c r="D5" s="89" t="s">
        <v>89</v>
      </c>
      <c r="E5" s="87" t="s">
        <v>94</v>
      </c>
      <c r="F5" s="368"/>
      <c r="G5" s="370"/>
    </row>
    <row r="6" spans="1:9" ht="83.25" customHeight="1" x14ac:dyDescent="0.25">
      <c r="A6" s="3"/>
      <c r="B6" s="4"/>
      <c r="C6" s="88" t="s">
        <v>93</v>
      </c>
      <c r="D6" s="118" t="s">
        <v>142</v>
      </c>
      <c r="E6" s="118" t="s">
        <v>142</v>
      </c>
      <c r="F6" s="368"/>
      <c r="G6" s="370"/>
    </row>
    <row r="7" spans="1:9" x14ac:dyDescent="0.25">
      <c r="A7" s="101">
        <v>1</v>
      </c>
      <c r="B7" s="36" t="s">
        <v>36</v>
      </c>
      <c r="C7" s="105">
        <v>287651333.08546531</v>
      </c>
      <c r="D7" s="119">
        <v>234289863.65927482</v>
      </c>
      <c r="E7" s="148">
        <v>267561391.23869938</v>
      </c>
      <c r="F7" s="150">
        <f>E7/D7*100-100</f>
        <v>14.201010261293675</v>
      </c>
      <c r="G7" s="103">
        <f>E7/E$34*100</f>
        <v>15.807317206467857</v>
      </c>
      <c r="H7" s="208"/>
      <c r="I7" s="330"/>
    </row>
    <row r="8" spans="1:9" x14ac:dyDescent="0.25">
      <c r="A8" s="102">
        <v>2</v>
      </c>
      <c r="B8" s="37" t="s">
        <v>37</v>
      </c>
      <c r="C8" s="106">
        <v>162498809.52435809</v>
      </c>
      <c r="D8" s="120">
        <v>137928165.41201109</v>
      </c>
      <c r="E8" s="6">
        <v>140191614.01686841</v>
      </c>
      <c r="F8" s="151">
        <f t="shared" ref="F8:F34" si="0">E8/D8*100-100</f>
        <v>1.6410343732885053</v>
      </c>
      <c r="G8" s="104">
        <f t="shared" ref="G8:G34" si="1">E8/E$34*100</f>
        <v>8.2824106355252809</v>
      </c>
      <c r="H8" s="208"/>
      <c r="I8" s="330"/>
    </row>
    <row r="9" spans="1:9" x14ac:dyDescent="0.25">
      <c r="A9" s="102">
        <v>3</v>
      </c>
      <c r="B9" s="37" t="s">
        <v>48</v>
      </c>
      <c r="C9" s="100">
        <v>108953306.71762501</v>
      </c>
      <c r="D9" s="121">
        <v>81896308.124125004</v>
      </c>
      <c r="E9" s="6">
        <v>106822817.696072</v>
      </c>
      <c r="F9" s="151">
        <f t="shared" si="0"/>
        <v>30.436670642304762</v>
      </c>
      <c r="G9" s="104">
        <f t="shared" si="1"/>
        <v>6.311008312496269</v>
      </c>
      <c r="H9" s="208"/>
      <c r="I9" s="330"/>
    </row>
    <row r="10" spans="1:9" x14ac:dyDescent="0.25">
      <c r="A10" s="102">
        <v>4</v>
      </c>
      <c r="B10" s="37" t="s">
        <v>38</v>
      </c>
      <c r="C10" s="100">
        <v>124154271.84378199</v>
      </c>
      <c r="D10" s="121">
        <v>100006612.932108</v>
      </c>
      <c r="E10" s="6">
        <v>123604659.45198099</v>
      </c>
      <c r="F10" s="151">
        <f t="shared" si="0"/>
        <v>23.596486100267299</v>
      </c>
      <c r="G10" s="104">
        <f t="shared" si="1"/>
        <v>7.3024663652305684</v>
      </c>
      <c r="H10" s="208"/>
      <c r="I10" s="330"/>
    </row>
    <row r="11" spans="1:9" x14ac:dyDescent="0.25">
      <c r="A11" s="102">
        <v>5</v>
      </c>
      <c r="B11" s="37" t="s">
        <v>39</v>
      </c>
      <c r="C11" s="100">
        <v>109121118.501451</v>
      </c>
      <c r="D11" s="121">
        <v>82244502.919664204</v>
      </c>
      <c r="E11" s="6">
        <v>96791092.589266494</v>
      </c>
      <c r="F11" s="151">
        <f t="shared" si="0"/>
        <v>17.68700539635006</v>
      </c>
      <c r="G11" s="104">
        <f t="shared" si="1"/>
        <v>5.7183418588004393</v>
      </c>
      <c r="H11" s="208"/>
      <c r="I11" s="330"/>
    </row>
    <row r="12" spans="1:9" x14ac:dyDescent="0.25">
      <c r="A12" s="102">
        <v>6</v>
      </c>
      <c r="B12" s="37" t="s">
        <v>46</v>
      </c>
      <c r="C12" s="100">
        <v>31204502.936547399</v>
      </c>
      <c r="D12" s="121">
        <v>24324794.979132801</v>
      </c>
      <c r="E12" s="6">
        <v>49294635.473089203</v>
      </c>
      <c r="F12" s="151">
        <f t="shared" si="0"/>
        <v>102.65180247306077</v>
      </c>
      <c r="G12" s="104">
        <f t="shared" si="1"/>
        <v>2.9122884131110021</v>
      </c>
      <c r="H12" s="208"/>
      <c r="I12" s="330"/>
    </row>
    <row r="13" spans="1:9" x14ac:dyDescent="0.25">
      <c r="A13" s="102">
        <v>7</v>
      </c>
      <c r="B13" s="37" t="s">
        <v>41</v>
      </c>
      <c r="C13" s="106">
        <v>73876013.861158818</v>
      </c>
      <c r="D13" s="120">
        <v>60025296.806202315</v>
      </c>
      <c r="E13" s="6">
        <v>64822554.752941996</v>
      </c>
      <c r="F13" s="151">
        <f t="shared" si="0"/>
        <v>7.9920603512017721</v>
      </c>
      <c r="G13" s="104">
        <f t="shared" si="1"/>
        <v>3.8296657091278394</v>
      </c>
      <c r="H13" s="208"/>
      <c r="I13" s="330"/>
    </row>
    <row r="14" spans="1:9" x14ac:dyDescent="0.25">
      <c r="A14" s="102">
        <v>8</v>
      </c>
      <c r="B14" s="37" t="s">
        <v>40</v>
      </c>
      <c r="C14" s="100">
        <v>60781124.558548503</v>
      </c>
      <c r="D14" s="121">
        <v>52619084.6343266</v>
      </c>
      <c r="E14" s="6">
        <v>51258674.581625096</v>
      </c>
      <c r="F14" s="151">
        <f t="shared" si="0"/>
        <v>-2.5853928515777085</v>
      </c>
      <c r="G14" s="104">
        <f t="shared" si="1"/>
        <v>3.0283223036914184</v>
      </c>
      <c r="H14" s="208"/>
      <c r="I14" s="330"/>
    </row>
    <row r="15" spans="1:9" x14ac:dyDescent="0.25">
      <c r="A15" s="102">
        <v>9</v>
      </c>
      <c r="B15" s="37" t="s">
        <v>43</v>
      </c>
      <c r="C15" s="106">
        <v>43081956.013412185</v>
      </c>
      <c r="D15" s="120">
        <v>34913884.520932086</v>
      </c>
      <c r="E15" s="6">
        <v>47389916.294282004</v>
      </c>
      <c r="F15" s="151">
        <f t="shared" si="0"/>
        <v>35.733725835835031</v>
      </c>
      <c r="G15" s="104">
        <f t="shared" si="1"/>
        <v>2.7997590974677458</v>
      </c>
      <c r="H15" s="208"/>
      <c r="I15" s="330"/>
    </row>
    <row r="16" spans="1:9" x14ac:dyDescent="0.25">
      <c r="A16" s="102">
        <v>10</v>
      </c>
      <c r="B16" s="37" t="s">
        <v>42</v>
      </c>
      <c r="C16" s="100">
        <v>42469335.178248897</v>
      </c>
      <c r="D16" s="121">
        <v>35558610.751353301</v>
      </c>
      <c r="E16" s="6">
        <v>35194289.397576801</v>
      </c>
      <c r="F16" s="151">
        <f t="shared" si="0"/>
        <v>-1.0245657692423578</v>
      </c>
      <c r="G16" s="104">
        <f t="shared" si="1"/>
        <v>2.0792510226836471</v>
      </c>
      <c r="H16" s="208"/>
      <c r="I16" s="330"/>
    </row>
    <row r="17" spans="1:9" x14ac:dyDescent="0.25">
      <c r="A17" s="102">
        <v>11</v>
      </c>
      <c r="B17" s="37" t="s">
        <v>44</v>
      </c>
      <c r="C17" s="106">
        <v>41073268.2123487</v>
      </c>
      <c r="D17" s="120">
        <v>36113791.247558102</v>
      </c>
      <c r="E17" s="6">
        <v>37013592.309792697</v>
      </c>
      <c r="F17" s="151">
        <f t="shared" si="0"/>
        <v>2.4915718653478081</v>
      </c>
      <c r="G17" s="104">
        <f t="shared" si="1"/>
        <v>2.1867340122693575</v>
      </c>
      <c r="H17" s="208"/>
      <c r="I17" s="330"/>
    </row>
    <row r="18" spans="1:9" x14ac:dyDescent="0.25">
      <c r="A18" s="102">
        <v>12</v>
      </c>
      <c r="B18" s="37" t="s">
        <v>47</v>
      </c>
      <c r="C18" s="106">
        <v>27979738.084973771</v>
      </c>
      <c r="D18" s="120">
        <v>22109443.047595136</v>
      </c>
      <c r="E18" s="6">
        <v>22805572.678787004</v>
      </c>
      <c r="F18" s="151">
        <f t="shared" si="0"/>
        <v>3.1485624929280505</v>
      </c>
      <c r="G18" s="104">
        <f t="shared" si="1"/>
        <v>1.347335352607488</v>
      </c>
      <c r="H18" s="208"/>
      <c r="I18" s="330"/>
    </row>
    <row r="19" spans="1:9" x14ac:dyDescent="0.25">
      <c r="A19" s="102">
        <v>13</v>
      </c>
      <c r="B19" s="38" t="s">
        <v>95</v>
      </c>
      <c r="C19" s="106">
        <v>24602481.223376513</v>
      </c>
      <c r="D19" s="120">
        <v>20387426.968164869</v>
      </c>
      <c r="E19" s="6">
        <v>22442607.535952378</v>
      </c>
      <c r="F19" s="151">
        <f t="shared" si="0"/>
        <v>10.080627491623602</v>
      </c>
      <c r="G19" s="104">
        <f t="shared" si="1"/>
        <v>1.3258916565603285</v>
      </c>
      <c r="H19" s="208"/>
      <c r="I19" s="330"/>
    </row>
    <row r="20" spans="1:9" x14ac:dyDescent="0.25">
      <c r="A20" s="102">
        <v>14</v>
      </c>
      <c r="B20" s="37" t="s">
        <v>50</v>
      </c>
      <c r="C20" s="106">
        <v>19945746.062931489</v>
      </c>
      <c r="D20" s="120">
        <v>19622778.561150238</v>
      </c>
      <c r="E20" s="6">
        <v>27938610.168854948</v>
      </c>
      <c r="F20" s="151">
        <f t="shared" si="0"/>
        <v>42.378461244875069</v>
      </c>
      <c r="G20" s="104">
        <f t="shared" si="1"/>
        <v>1.6505911828397679</v>
      </c>
      <c r="H20" s="208"/>
      <c r="I20" s="330"/>
    </row>
    <row r="21" spans="1:9" x14ac:dyDescent="0.25">
      <c r="A21" s="102">
        <v>15</v>
      </c>
      <c r="B21" s="38" t="s">
        <v>52</v>
      </c>
      <c r="C21" s="100">
        <v>15064967.651152501</v>
      </c>
      <c r="D21" s="121">
        <v>12207298.4800172</v>
      </c>
      <c r="E21" s="6">
        <v>15807948.9497199</v>
      </c>
      <c r="F21" s="151">
        <f t="shared" si="0"/>
        <v>29.495882939184327</v>
      </c>
      <c r="G21" s="104">
        <f t="shared" si="1"/>
        <v>0.93392122934861876</v>
      </c>
      <c r="H21" s="208"/>
      <c r="I21" s="330"/>
    </row>
    <row r="22" spans="1:9" x14ac:dyDescent="0.25">
      <c r="A22" s="102">
        <v>16</v>
      </c>
      <c r="B22" s="38" t="s">
        <v>53</v>
      </c>
      <c r="C22" s="100">
        <v>18491717.299513899</v>
      </c>
      <c r="D22" s="121">
        <v>14767994.121102599</v>
      </c>
      <c r="E22" s="6">
        <v>16181879.6396206</v>
      </c>
      <c r="F22" s="151">
        <f t="shared" si="0"/>
        <v>9.5739848412970332</v>
      </c>
      <c r="G22" s="104">
        <f t="shared" si="1"/>
        <v>0.95601276131864255</v>
      </c>
      <c r="H22" s="208"/>
      <c r="I22" s="330"/>
    </row>
    <row r="23" spans="1:9" x14ac:dyDescent="0.25">
      <c r="A23" s="102">
        <v>17</v>
      </c>
      <c r="B23" s="37" t="s">
        <v>51</v>
      </c>
      <c r="C23" s="106">
        <v>22561424.271702651</v>
      </c>
      <c r="D23" s="120">
        <v>18242104.019440919</v>
      </c>
      <c r="E23" s="6">
        <v>18852576.38798549</v>
      </c>
      <c r="F23" s="151">
        <f t="shared" si="0"/>
        <v>3.3465019599382799</v>
      </c>
      <c r="G23" s="104">
        <f t="shared" si="1"/>
        <v>1.1137954311883154</v>
      </c>
      <c r="H23" s="208"/>
      <c r="I23" s="330"/>
    </row>
    <row r="24" spans="1:9" x14ac:dyDescent="0.25">
      <c r="A24" s="102">
        <v>18</v>
      </c>
      <c r="B24" s="38" t="s">
        <v>55</v>
      </c>
      <c r="C24" s="100">
        <v>11840829.372054201</v>
      </c>
      <c r="D24" s="121">
        <v>9379550.5757341404</v>
      </c>
      <c r="E24" s="6">
        <v>10069562.936765701</v>
      </c>
      <c r="F24" s="151">
        <f t="shared" si="0"/>
        <v>7.3565610149455694</v>
      </c>
      <c r="G24" s="104">
        <f t="shared" si="1"/>
        <v>0.59490188302222102</v>
      </c>
      <c r="H24" s="208"/>
      <c r="I24" s="330"/>
    </row>
    <row r="25" spans="1:9" x14ac:dyDescent="0.25">
      <c r="A25" s="102">
        <v>19</v>
      </c>
      <c r="B25" s="37" t="s">
        <v>49</v>
      </c>
      <c r="C25" s="100">
        <v>6817017.5618400304</v>
      </c>
      <c r="D25" s="121">
        <v>4602970.7618400296</v>
      </c>
      <c r="E25" s="6">
        <v>11488069.51375</v>
      </c>
      <c r="F25" s="151">
        <f t="shared" si="0"/>
        <v>149.57945874845541</v>
      </c>
      <c r="G25" s="104">
        <f t="shared" si="1"/>
        <v>0.67870613937641133</v>
      </c>
      <c r="H25" s="208"/>
      <c r="I25" s="330"/>
    </row>
    <row r="26" spans="1:9" x14ac:dyDescent="0.25">
      <c r="A26" s="102">
        <v>20</v>
      </c>
      <c r="B26" s="38" t="s">
        <v>32</v>
      </c>
      <c r="C26" s="100">
        <v>9949912.2569174599</v>
      </c>
      <c r="D26" s="121">
        <v>7887981.1492075501</v>
      </c>
      <c r="E26" s="6">
        <v>10921518.0961431</v>
      </c>
      <c r="F26" s="151">
        <f t="shared" si="0"/>
        <v>38.457710402113577</v>
      </c>
      <c r="G26" s="104">
        <f t="shared" si="1"/>
        <v>0.64523472584239849</v>
      </c>
      <c r="H26" s="208"/>
      <c r="I26" s="330"/>
    </row>
    <row r="27" spans="1:9" x14ac:dyDescent="0.25">
      <c r="A27" s="102">
        <v>21</v>
      </c>
      <c r="B27" s="35" t="s">
        <v>59</v>
      </c>
      <c r="C27" s="100">
        <v>29021992.142680399</v>
      </c>
      <c r="D27" s="121">
        <v>24640468.3176804</v>
      </c>
      <c r="E27" s="6">
        <v>17399535.427499998</v>
      </c>
      <c r="F27" s="151">
        <f t="shared" si="0"/>
        <v>-29.386344434796229</v>
      </c>
      <c r="G27" s="104">
        <f t="shared" si="1"/>
        <v>1.0279509105343847</v>
      </c>
      <c r="H27" s="208"/>
      <c r="I27" s="330"/>
    </row>
    <row r="28" spans="1:9" x14ac:dyDescent="0.25">
      <c r="A28" s="102">
        <v>22</v>
      </c>
      <c r="B28" s="37" t="s">
        <v>58</v>
      </c>
      <c r="C28" s="100">
        <v>5144822.4820975102</v>
      </c>
      <c r="D28" s="121">
        <v>4325522.35887504</v>
      </c>
      <c r="E28" s="6">
        <v>5010852.8219353696</v>
      </c>
      <c r="F28" s="151">
        <f t="shared" si="0"/>
        <v>15.84387748347153</v>
      </c>
      <c r="G28" s="104">
        <f t="shared" si="1"/>
        <v>0.29603725584082152</v>
      </c>
      <c r="H28" s="208"/>
      <c r="I28" s="330"/>
    </row>
    <row r="29" spans="1:9" x14ac:dyDescent="0.25">
      <c r="A29" s="102">
        <v>23</v>
      </c>
      <c r="B29" s="37" t="s">
        <v>45</v>
      </c>
      <c r="C29" s="100">
        <v>7557708.4507633299</v>
      </c>
      <c r="D29" s="121">
        <v>6287895.9860408101</v>
      </c>
      <c r="E29" s="6">
        <v>8796335.5339528807</v>
      </c>
      <c r="F29" s="151">
        <f t="shared" si="0"/>
        <v>39.893146347853559</v>
      </c>
      <c r="G29" s="104">
        <f t="shared" si="1"/>
        <v>0.51968060636846725</v>
      </c>
      <c r="H29" s="208"/>
      <c r="I29" s="330"/>
    </row>
    <row r="30" spans="1:9" x14ac:dyDescent="0.25">
      <c r="A30" s="102">
        <v>24</v>
      </c>
      <c r="B30" s="38" t="s">
        <v>56</v>
      </c>
      <c r="C30" s="100">
        <v>15007461.3642515</v>
      </c>
      <c r="D30" s="121">
        <v>12905162.516478101</v>
      </c>
      <c r="E30" s="6">
        <v>12680360.9112722</v>
      </c>
      <c r="F30" s="151">
        <f t="shared" si="0"/>
        <v>-1.741950982165946</v>
      </c>
      <c r="G30" s="104">
        <f t="shared" si="1"/>
        <v>0.74914578029740797</v>
      </c>
      <c r="H30" s="208"/>
      <c r="I30" s="330"/>
    </row>
    <row r="31" spans="1:9" x14ac:dyDescent="0.25">
      <c r="A31" s="102">
        <v>25</v>
      </c>
      <c r="B31" s="37" t="s">
        <v>54</v>
      </c>
      <c r="C31" s="106">
        <v>7026125.9759383546</v>
      </c>
      <c r="D31" s="120">
        <v>6213156.7089984128</v>
      </c>
      <c r="E31" s="6">
        <v>30482796.158669621</v>
      </c>
      <c r="F31" s="151">
        <f t="shared" si="0"/>
        <v>390.61688906899593</v>
      </c>
      <c r="G31" s="104">
        <f t="shared" si="1"/>
        <v>1.800899696288083</v>
      </c>
      <c r="H31" s="208"/>
      <c r="I31" s="330"/>
    </row>
    <row r="32" spans="1:9" x14ac:dyDescent="0.25">
      <c r="A32" s="102">
        <v>26</v>
      </c>
      <c r="B32" s="38" t="s">
        <v>57</v>
      </c>
      <c r="C32" s="100">
        <v>4978819.5029583098</v>
      </c>
      <c r="D32" s="121">
        <v>4236378.5791150499</v>
      </c>
      <c r="E32" s="6">
        <v>4249484.7652111799</v>
      </c>
      <c r="F32" s="151">
        <f t="shared" si="0"/>
        <v>0.30937240030300472</v>
      </c>
      <c r="G32" s="104">
        <f t="shared" si="1"/>
        <v>0.25105622801840921</v>
      </c>
      <c r="H32" s="208"/>
      <c r="I32" s="330"/>
    </row>
    <row r="33" spans="1:9" x14ac:dyDescent="0.25">
      <c r="A33" s="102">
        <v>27</v>
      </c>
      <c r="B33" s="37" t="s">
        <v>34</v>
      </c>
      <c r="C33" s="107">
        <f>C34-SUM(C7:C32)</f>
        <v>493266927.30693221</v>
      </c>
      <c r="D33" s="167">
        <v>406451249.08830142</v>
      </c>
      <c r="E33" s="107">
        <f>E34-SUM(E7:E32)</f>
        <v>437569690.43108439</v>
      </c>
      <c r="F33" s="149">
        <f t="shared" si="0"/>
        <v>7.6561313103561162</v>
      </c>
      <c r="G33" s="104">
        <f t="shared" si="1"/>
        <v>25.851274223676807</v>
      </c>
      <c r="H33" s="208"/>
      <c r="I33" s="330"/>
    </row>
    <row r="34" spans="1:9" s="327" customFormat="1" x14ac:dyDescent="0.25">
      <c r="A34" s="321"/>
      <c r="B34" s="322" t="s">
        <v>35</v>
      </c>
      <c r="C34" s="323">
        <v>1804122731.4430301</v>
      </c>
      <c r="D34" s="126">
        <v>1474188297.2264299</v>
      </c>
      <c r="E34" s="324">
        <v>1692642639.7593999</v>
      </c>
      <c r="F34" s="325">
        <f t="shared" si="0"/>
        <v>14.818618689618873</v>
      </c>
      <c r="G34" s="326">
        <f t="shared" si="1"/>
        <v>100</v>
      </c>
      <c r="H34" s="208"/>
      <c r="I34" s="330"/>
    </row>
    <row r="35" spans="1:9" x14ac:dyDescent="0.25">
      <c r="D35" s="131"/>
      <c r="E35" s="131"/>
    </row>
    <row r="36" spans="1:9" x14ac:dyDescent="0.25">
      <c r="C36" s="40"/>
      <c r="D36" s="40"/>
      <c r="E36" s="40"/>
    </row>
    <row r="37" spans="1:9" x14ac:dyDescent="0.25">
      <c r="D37" s="131"/>
      <c r="E37" s="161"/>
    </row>
  </sheetData>
  <sortState xmlns:xlrd2="http://schemas.microsoft.com/office/spreadsheetml/2017/richdata2" ref="B6:E31">
    <sortCondition descending="1" ref="E6"/>
  </sortState>
  <mergeCells count="5">
    <mergeCell ref="A1:G1"/>
    <mergeCell ref="A2:G2"/>
    <mergeCell ref="B3:E3"/>
    <mergeCell ref="F4:F6"/>
    <mergeCell ref="G4:G6"/>
  </mergeCells>
  <pageMargins left="0.7" right="0.7" top="0" bottom="0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"/>
  <sheetViews>
    <sheetView topLeftCell="A46" workbookViewId="0">
      <selection activeCell="G46" sqref="G1:H1048576"/>
    </sheetView>
  </sheetViews>
  <sheetFormatPr defaultColWidth="9.140625" defaultRowHeight="15.75" x14ac:dyDescent="0.25"/>
  <cols>
    <col min="1" max="1" width="8.28515625" style="13" bestFit="1" customWidth="1"/>
    <col min="2" max="2" width="20" style="7" bestFit="1" customWidth="1"/>
    <col min="3" max="3" width="14" style="66" customWidth="1"/>
    <col min="4" max="4" width="12.28515625" style="66" customWidth="1"/>
    <col min="5" max="5" width="14.85546875" style="55" bestFit="1" customWidth="1"/>
    <col min="6" max="6" width="15.7109375" style="7" customWidth="1"/>
    <col min="7" max="16384" width="9.140625" style="7"/>
  </cols>
  <sheetData>
    <row r="1" spans="1:10" x14ac:dyDescent="0.25">
      <c r="A1" s="338" t="s">
        <v>60</v>
      </c>
      <c r="B1" s="338"/>
      <c r="C1" s="338"/>
      <c r="D1" s="338"/>
      <c r="E1" s="338"/>
      <c r="F1" s="338"/>
    </row>
    <row r="2" spans="1:10" x14ac:dyDescent="0.25">
      <c r="A2" s="339" t="s">
        <v>147</v>
      </c>
      <c r="B2" s="339"/>
      <c r="C2" s="339"/>
      <c r="D2" s="339"/>
      <c r="E2" s="339"/>
      <c r="F2" s="339"/>
    </row>
    <row r="3" spans="1:10" x14ac:dyDescent="0.25">
      <c r="A3" s="8" t="s">
        <v>61</v>
      </c>
      <c r="B3" s="9"/>
      <c r="C3" s="53"/>
      <c r="D3" s="54" t="s">
        <v>62</v>
      </c>
    </row>
    <row r="4" spans="1:10" ht="63" x14ac:dyDescent="0.25">
      <c r="A4" s="11" t="s">
        <v>0</v>
      </c>
      <c r="B4" s="12" t="s">
        <v>63</v>
      </c>
      <c r="C4" s="56" t="s">
        <v>133</v>
      </c>
      <c r="D4" s="56" t="s">
        <v>134</v>
      </c>
      <c r="E4" s="340" t="s">
        <v>135</v>
      </c>
      <c r="F4" s="369" t="s">
        <v>136</v>
      </c>
    </row>
    <row r="5" spans="1:10" ht="75.75" customHeight="1" x14ac:dyDescent="0.25">
      <c r="A5" s="82"/>
      <c r="B5" s="78"/>
      <c r="C5" s="67" t="s">
        <v>89</v>
      </c>
      <c r="D5" s="143" t="s">
        <v>94</v>
      </c>
      <c r="E5" s="371"/>
      <c r="F5" s="372"/>
    </row>
    <row r="6" spans="1:10" x14ac:dyDescent="0.25">
      <c r="A6" s="97">
        <v>1</v>
      </c>
      <c r="B6" s="60" t="s">
        <v>121</v>
      </c>
      <c r="C6" s="68">
        <v>176.06314928206001</v>
      </c>
      <c r="D6" s="127">
        <v>204.37070383058</v>
      </c>
      <c r="E6" s="71">
        <f>D6/C6*100-100</f>
        <v>16.078068956480024</v>
      </c>
      <c r="F6" s="81">
        <f>D6/D$21*100</f>
        <v>82.088894621649501</v>
      </c>
      <c r="G6" s="127"/>
      <c r="H6" s="127"/>
      <c r="I6" s="329"/>
      <c r="J6" s="329"/>
    </row>
    <row r="7" spans="1:10" x14ac:dyDescent="0.25">
      <c r="A7" s="98">
        <v>2</v>
      </c>
      <c r="B7" s="60" t="s">
        <v>151</v>
      </c>
      <c r="C7" s="69">
        <v>14.432488169500001</v>
      </c>
      <c r="D7" s="127">
        <v>16.58678695975</v>
      </c>
      <c r="E7" s="72">
        <f t="shared" ref="E7:E21" si="0">D7/C7*100-100</f>
        <v>14.926731724628411</v>
      </c>
      <c r="F7" s="77">
        <f t="shared" ref="F7:F21" si="1">D7/D$21*100</f>
        <v>6.6623590432971485</v>
      </c>
      <c r="G7" s="127"/>
      <c r="H7" s="127"/>
    </row>
    <row r="8" spans="1:10" x14ac:dyDescent="0.25">
      <c r="A8" s="98">
        <v>3</v>
      </c>
      <c r="B8" s="60" t="s">
        <v>152</v>
      </c>
      <c r="C8" s="69">
        <v>3.5267416298300001</v>
      </c>
      <c r="D8" s="127">
        <v>4.0457407066400002</v>
      </c>
      <c r="E8" s="72">
        <f t="shared" si="0"/>
        <v>14.716107140375271</v>
      </c>
      <c r="F8" s="77">
        <f t="shared" si="1"/>
        <v>1.6250390897963678</v>
      </c>
      <c r="G8" s="127"/>
      <c r="H8" s="127"/>
    </row>
    <row r="9" spans="1:10" x14ac:dyDescent="0.25">
      <c r="A9" s="98">
        <v>4</v>
      </c>
      <c r="B9" s="60" t="s">
        <v>153</v>
      </c>
      <c r="C9" s="69">
        <v>2.57201270393</v>
      </c>
      <c r="D9" s="127">
        <v>2.6130530639599998</v>
      </c>
      <c r="E9" s="72">
        <f t="shared" si="0"/>
        <v>1.5956515287537627</v>
      </c>
      <c r="F9" s="77">
        <f t="shared" si="1"/>
        <v>1.0495762532873107</v>
      </c>
      <c r="G9" s="127"/>
      <c r="H9" s="127"/>
    </row>
    <row r="10" spans="1:10" x14ac:dyDescent="0.25">
      <c r="A10" s="98">
        <v>5</v>
      </c>
      <c r="B10" s="60" t="s">
        <v>154</v>
      </c>
      <c r="C10" s="69">
        <v>1.5481301993000001</v>
      </c>
      <c r="D10" s="127">
        <v>1.83722558871</v>
      </c>
      <c r="E10" s="72">
        <f t="shared" si="0"/>
        <v>18.673842131670625</v>
      </c>
      <c r="F10" s="77">
        <f t="shared" si="1"/>
        <v>0.73795223542821009</v>
      </c>
      <c r="G10" s="127"/>
      <c r="H10" s="127"/>
    </row>
    <row r="11" spans="1:10" x14ac:dyDescent="0.25">
      <c r="A11" s="98">
        <v>6</v>
      </c>
      <c r="B11" s="60" t="s">
        <v>155</v>
      </c>
      <c r="C11" s="69">
        <v>1.6454055491500001</v>
      </c>
      <c r="D11" s="127">
        <v>1.7847021468299999</v>
      </c>
      <c r="E11" s="72">
        <f t="shared" si="0"/>
        <v>8.4657911693539063</v>
      </c>
      <c r="F11" s="77">
        <f t="shared" si="1"/>
        <v>0.71685532082724113</v>
      </c>
      <c r="G11" s="127"/>
      <c r="H11" s="127"/>
    </row>
    <row r="12" spans="1:10" x14ac:dyDescent="0.25">
      <c r="A12" s="98">
        <v>7</v>
      </c>
      <c r="B12" s="60" t="s">
        <v>156</v>
      </c>
      <c r="C12" s="69">
        <v>1.4587768130399998</v>
      </c>
      <c r="D12" s="127">
        <v>1.7461770936799998</v>
      </c>
      <c r="E12" s="72">
        <f t="shared" si="0"/>
        <v>19.701456595068564</v>
      </c>
      <c r="F12" s="77">
        <f t="shared" si="1"/>
        <v>0.70138109204078325</v>
      </c>
      <c r="G12" s="127"/>
      <c r="H12" s="127"/>
    </row>
    <row r="13" spans="1:10" x14ac:dyDescent="0.25">
      <c r="A13" s="98">
        <v>8</v>
      </c>
      <c r="B13" s="60" t="s">
        <v>157</v>
      </c>
      <c r="C13" s="69">
        <v>2.2935580163</v>
      </c>
      <c r="D13" s="127">
        <v>1.5711366283700001</v>
      </c>
      <c r="E13" s="72">
        <f t="shared" si="0"/>
        <v>-31.497846699139544</v>
      </c>
      <c r="F13" s="77">
        <f t="shared" si="1"/>
        <v>0.63107317587649481</v>
      </c>
      <c r="G13" s="127"/>
      <c r="H13" s="127"/>
    </row>
    <row r="14" spans="1:10" x14ac:dyDescent="0.25">
      <c r="A14" s="98">
        <v>9</v>
      </c>
      <c r="B14" s="60" t="s">
        <v>122</v>
      </c>
      <c r="C14" s="69">
        <v>2.3909911619199997</v>
      </c>
      <c r="D14" s="127">
        <v>1.39365714554</v>
      </c>
      <c r="E14" s="72">
        <f t="shared" si="0"/>
        <v>-41.712158215554695</v>
      </c>
      <c r="F14" s="77">
        <f t="shared" si="1"/>
        <v>0.55978558773169751</v>
      </c>
      <c r="G14" s="127"/>
      <c r="H14" s="127"/>
    </row>
    <row r="15" spans="1:10" x14ac:dyDescent="0.25">
      <c r="A15" s="98">
        <v>10</v>
      </c>
      <c r="B15" s="60" t="s">
        <v>158</v>
      </c>
      <c r="C15" s="69">
        <v>0.93630809579999996</v>
      </c>
      <c r="D15" s="127">
        <v>1.187989556</v>
      </c>
      <c r="E15" s="72">
        <f t="shared" si="0"/>
        <v>26.880196948949632</v>
      </c>
      <c r="F15" s="77">
        <f t="shared" si="1"/>
        <v>0.47717577738024186</v>
      </c>
      <c r="G15" s="127"/>
      <c r="H15" s="127"/>
    </row>
    <row r="16" spans="1:10" x14ac:dyDescent="0.25">
      <c r="A16" s="98">
        <v>11</v>
      </c>
      <c r="B16" s="60" t="s">
        <v>159</v>
      </c>
      <c r="C16" s="69">
        <v>1.0777786981200002</v>
      </c>
      <c r="D16" s="127">
        <v>1.1615025103199998</v>
      </c>
      <c r="E16" s="72">
        <f t="shared" si="0"/>
        <v>7.7681821273737768</v>
      </c>
      <c r="F16" s="77">
        <f t="shared" si="1"/>
        <v>0.46653681464776137</v>
      </c>
      <c r="G16" s="127"/>
      <c r="H16" s="127"/>
    </row>
    <row r="17" spans="1:8" x14ac:dyDescent="0.25">
      <c r="A17" s="98">
        <v>12</v>
      </c>
      <c r="B17" s="60" t="s">
        <v>160</v>
      </c>
      <c r="C17" s="109">
        <v>0.85871270570000002</v>
      </c>
      <c r="D17" s="127">
        <v>0.97114838031999995</v>
      </c>
      <c r="E17" s="72">
        <f t="shared" si="0"/>
        <v>13.093514731256391</v>
      </c>
      <c r="F17" s="77">
        <f t="shared" si="1"/>
        <v>0.39007791018893329</v>
      </c>
      <c r="G17" s="127"/>
      <c r="H17" s="127"/>
    </row>
    <row r="18" spans="1:8" x14ac:dyDescent="0.25">
      <c r="A18" s="98">
        <v>13</v>
      </c>
      <c r="B18" s="60" t="s">
        <v>161</v>
      </c>
      <c r="C18" s="69">
        <v>0.98348822358999999</v>
      </c>
      <c r="D18" s="127">
        <v>0.91178660355999996</v>
      </c>
      <c r="E18" s="72">
        <f t="shared" si="0"/>
        <v>-7.290541799094413</v>
      </c>
      <c r="F18" s="77">
        <f t="shared" si="1"/>
        <v>0.36623426457011155</v>
      </c>
      <c r="G18" s="127"/>
      <c r="H18" s="127"/>
    </row>
    <row r="19" spans="1:8" x14ac:dyDescent="0.25">
      <c r="A19" s="98">
        <v>14</v>
      </c>
      <c r="B19" s="60" t="s">
        <v>162</v>
      </c>
      <c r="C19" s="69">
        <v>0.57827668784999997</v>
      </c>
      <c r="D19" s="127">
        <v>0.82102462958</v>
      </c>
      <c r="E19" s="72">
        <f t="shared" si="0"/>
        <v>41.977819066599977</v>
      </c>
      <c r="F19" s="77">
        <f t="shared" si="1"/>
        <v>0.3297782071311085</v>
      </c>
      <c r="G19" s="127"/>
      <c r="H19" s="127"/>
    </row>
    <row r="20" spans="1:8" x14ac:dyDescent="0.25">
      <c r="A20" s="99">
        <v>15</v>
      </c>
      <c r="B20" s="108" t="s">
        <v>34</v>
      </c>
      <c r="C20" s="95">
        <f>C21-SUM(C6:C19)</f>
        <v>7.5452414626299458</v>
      </c>
      <c r="D20" s="95">
        <f>D21-SUM(D6:D19)</f>
        <v>7.9600351647300442</v>
      </c>
      <c r="E20" s="72">
        <f t="shared" si="0"/>
        <v>5.4974211780297111</v>
      </c>
      <c r="F20" s="77">
        <f t="shared" si="1"/>
        <v>3.1972806061471135</v>
      </c>
      <c r="G20" s="127"/>
      <c r="H20" s="127"/>
    </row>
    <row r="21" spans="1:8" s="130" customFormat="1" x14ac:dyDescent="0.25">
      <c r="A21" s="169"/>
      <c r="B21" s="170" t="s">
        <v>88</v>
      </c>
      <c r="C21" s="171">
        <v>217.91105939872</v>
      </c>
      <c r="D21" s="70">
        <v>248.96267000856997</v>
      </c>
      <c r="E21" s="172">
        <f t="shared" si="0"/>
        <v>14.249671721816412</v>
      </c>
      <c r="F21" s="70">
        <f t="shared" si="1"/>
        <v>100</v>
      </c>
      <c r="G21" s="127"/>
      <c r="H21" s="127"/>
    </row>
    <row r="22" spans="1:8" x14ac:dyDescent="0.25">
      <c r="A22" s="57"/>
      <c r="B22"/>
      <c r="C22" s="58"/>
      <c r="D22" s="58"/>
      <c r="E22" s="59"/>
    </row>
    <row r="23" spans="1:8" x14ac:dyDescent="0.25">
      <c r="A23" s="57"/>
      <c r="B23"/>
      <c r="C23" s="58"/>
      <c r="D23" s="58"/>
      <c r="E23" s="59"/>
    </row>
    <row r="24" spans="1:8" x14ac:dyDescent="0.25">
      <c r="A24" s="57"/>
      <c r="B24"/>
      <c r="C24" s="58"/>
      <c r="D24" s="58"/>
      <c r="E24" s="59"/>
    </row>
    <row r="25" spans="1:8" x14ac:dyDescent="0.25">
      <c r="A25" s="57"/>
      <c r="B25"/>
      <c r="C25" s="58"/>
      <c r="D25" s="58"/>
      <c r="E25" s="59"/>
    </row>
    <row r="26" spans="1:8" x14ac:dyDescent="0.25">
      <c r="A26" s="57"/>
      <c r="B26"/>
      <c r="C26" s="58"/>
      <c r="D26" s="58"/>
      <c r="E26" s="59"/>
    </row>
    <row r="27" spans="1:8" x14ac:dyDescent="0.25">
      <c r="A27" s="57"/>
      <c r="B27"/>
      <c r="C27" s="58"/>
      <c r="D27" s="58"/>
      <c r="E27" s="59"/>
    </row>
    <row r="28" spans="1:8" x14ac:dyDescent="0.25">
      <c r="A28" s="57"/>
      <c r="B28"/>
      <c r="C28" s="58"/>
      <c r="D28" s="58"/>
      <c r="E28" s="59"/>
    </row>
    <row r="29" spans="1:8" x14ac:dyDescent="0.25">
      <c r="A29" s="57"/>
      <c r="B29"/>
      <c r="C29" s="58"/>
      <c r="D29" s="58"/>
      <c r="E29" s="59"/>
    </row>
    <row r="30" spans="1:8" x14ac:dyDescent="0.25">
      <c r="A30" s="57"/>
      <c r="B30"/>
      <c r="C30" s="58"/>
      <c r="D30" s="58"/>
      <c r="E30" s="59"/>
    </row>
    <row r="31" spans="1:8" x14ac:dyDescent="0.25">
      <c r="A31" s="57"/>
      <c r="B31"/>
      <c r="C31" s="58"/>
      <c r="D31" s="58"/>
      <c r="E31" s="59"/>
    </row>
    <row r="32" spans="1:8" x14ac:dyDescent="0.25">
      <c r="A32" s="57"/>
      <c r="B32"/>
      <c r="C32" s="58"/>
      <c r="D32" s="58"/>
      <c r="E32" s="59"/>
    </row>
    <row r="33" spans="1:8" x14ac:dyDescent="0.25">
      <c r="A33" s="57"/>
      <c r="B33"/>
      <c r="C33" s="58"/>
      <c r="D33" s="58"/>
      <c r="E33" s="59"/>
    </row>
    <row r="34" spans="1:8" x14ac:dyDescent="0.25">
      <c r="A34" s="57"/>
      <c r="B34"/>
      <c r="C34" s="58"/>
      <c r="D34" s="58"/>
      <c r="E34" s="59"/>
    </row>
    <row r="35" spans="1:8" x14ac:dyDescent="0.25">
      <c r="A35" s="57"/>
      <c r="B35"/>
      <c r="C35" s="58"/>
      <c r="D35" s="58"/>
      <c r="E35" s="59"/>
    </row>
    <row r="36" spans="1:8" x14ac:dyDescent="0.25">
      <c r="A36" s="57"/>
      <c r="B36"/>
      <c r="C36" s="58"/>
      <c r="D36" s="58"/>
      <c r="E36" s="59"/>
    </row>
    <row r="37" spans="1:8" x14ac:dyDescent="0.25">
      <c r="A37" s="57"/>
      <c r="B37"/>
      <c r="C37" s="58"/>
      <c r="D37" s="58"/>
      <c r="E37" s="59"/>
    </row>
    <row r="38" spans="1:8" x14ac:dyDescent="0.25">
      <c r="A38" s="57"/>
      <c r="B38"/>
      <c r="C38" s="58"/>
      <c r="D38" s="58"/>
      <c r="E38" s="59"/>
    </row>
    <row r="39" spans="1:8" x14ac:dyDescent="0.25">
      <c r="A39" s="57"/>
      <c r="B39"/>
      <c r="C39" s="58"/>
      <c r="D39" s="58"/>
      <c r="E39" s="59"/>
    </row>
    <row r="40" spans="1:8" x14ac:dyDescent="0.25">
      <c r="A40" s="57"/>
      <c r="B40"/>
      <c r="C40" s="58"/>
      <c r="D40" s="58"/>
      <c r="E40" s="59"/>
    </row>
    <row r="41" spans="1:8" x14ac:dyDescent="0.25">
      <c r="A41" s="57"/>
      <c r="B41"/>
      <c r="C41" s="58"/>
      <c r="D41" s="58"/>
      <c r="E41" s="59"/>
    </row>
    <row r="42" spans="1:8" x14ac:dyDescent="0.25">
      <c r="A42" s="373" t="s">
        <v>60</v>
      </c>
      <c r="B42" s="373"/>
      <c r="C42" s="373"/>
      <c r="D42" s="373"/>
      <c r="E42" s="373"/>
      <c r="F42" s="373"/>
    </row>
    <row r="43" spans="1:8" x14ac:dyDescent="0.25">
      <c r="A43" s="339" t="s">
        <v>149</v>
      </c>
      <c r="B43" s="339"/>
      <c r="C43" s="339"/>
      <c r="D43" s="339"/>
      <c r="E43" s="339"/>
      <c r="F43" s="339"/>
    </row>
    <row r="44" spans="1:8" x14ac:dyDescent="0.25">
      <c r="A44" s="62" t="s">
        <v>64</v>
      </c>
      <c r="B44" s="63"/>
      <c r="C44" s="64"/>
      <c r="D44" s="65" t="s">
        <v>62</v>
      </c>
      <c r="E44" s="61"/>
    </row>
    <row r="45" spans="1:8" ht="63" customHeight="1" x14ac:dyDescent="0.25">
      <c r="A45" s="11" t="s">
        <v>0</v>
      </c>
      <c r="B45" s="12" t="s">
        <v>63</v>
      </c>
      <c r="C45" s="56" t="s">
        <v>133</v>
      </c>
      <c r="D45" s="56" t="s">
        <v>134</v>
      </c>
      <c r="E45" s="340" t="s">
        <v>135</v>
      </c>
      <c r="F45" s="369" t="s">
        <v>136</v>
      </c>
    </row>
    <row r="46" spans="1:8" ht="70.5" customHeight="1" x14ac:dyDescent="0.25">
      <c r="A46" s="82"/>
      <c r="B46" s="78"/>
      <c r="C46" s="67" t="s">
        <v>89</v>
      </c>
      <c r="D46" s="143" t="s">
        <v>94</v>
      </c>
      <c r="E46" s="371"/>
      <c r="F46" s="372"/>
    </row>
    <row r="47" spans="1:8" x14ac:dyDescent="0.25">
      <c r="A47" s="229">
        <v>1</v>
      </c>
      <c r="B47" s="230" t="s">
        <v>121</v>
      </c>
      <c r="C47" s="154">
        <v>880.52398745889695</v>
      </c>
      <c r="D47" s="81">
        <v>974.29775615808001</v>
      </c>
      <c r="E47" s="72">
        <f>D47/C47*100-100</f>
        <v>10.649768777998275</v>
      </c>
      <c r="F47" s="77">
        <f>D47/D$62*100</f>
        <v>57.56074751233794</v>
      </c>
      <c r="H47" s="127"/>
    </row>
    <row r="48" spans="1:8" x14ac:dyDescent="0.25">
      <c r="A48" s="79">
        <v>2</v>
      </c>
      <c r="B48" s="231" t="s">
        <v>122</v>
      </c>
      <c r="C48" s="154">
        <v>277.14474575739098</v>
      </c>
      <c r="D48" s="77">
        <v>336.40919369257597</v>
      </c>
      <c r="E48" s="72">
        <f t="shared" ref="E48:E62" si="2">D48/C48*100-100</f>
        <v>21.38393342916352</v>
      </c>
      <c r="F48" s="77">
        <f t="shared" ref="F48:F62" si="3">D48/D$62*100</f>
        <v>19.874791393675086</v>
      </c>
      <c r="H48" s="127"/>
    </row>
    <row r="49" spans="1:8" x14ac:dyDescent="0.25">
      <c r="A49" s="79">
        <v>3</v>
      </c>
      <c r="B49" s="231" t="s">
        <v>163</v>
      </c>
      <c r="C49" s="154">
        <v>72.133456417366702</v>
      </c>
      <c r="D49" s="77">
        <v>95.277099427715896</v>
      </c>
      <c r="E49" s="72">
        <f>D49/C49*100-100</f>
        <v>32.084478076912404</v>
      </c>
      <c r="F49" s="77">
        <f t="shared" si="3"/>
        <v>5.6288963298986152</v>
      </c>
      <c r="H49" s="127"/>
    </row>
    <row r="50" spans="1:8" x14ac:dyDescent="0.25">
      <c r="A50" s="79">
        <v>4</v>
      </c>
      <c r="B50" s="231" t="s">
        <v>157</v>
      </c>
      <c r="C50" s="154">
        <v>24.122222681954998</v>
      </c>
      <c r="D50" s="77">
        <v>49.742522739316101</v>
      </c>
      <c r="E50" s="72">
        <f t="shared" si="2"/>
        <v>106.21036210119544</v>
      </c>
      <c r="F50" s="77">
        <f t="shared" si="3"/>
        <v>2.9387492416229533</v>
      </c>
      <c r="H50" s="127"/>
    </row>
    <row r="51" spans="1:8" x14ac:dyDescent="0.25">
      <c r="A51" s="79">
        <v>5</v>
      </c>
      <c r="B51" s="231" t="s">
        <v>151</v>
      </c>
      <c r="C51" s="154">
        <v>22.314405839836898</v>
      </c>
      <c r="D51" s="77">
        <v>25.910118204612601</v>
      </c>
      <c r="E51" s="72">
        <f t="shared" si="2"/>
        <v>16.113861110997817</v>
      </c>
      <c r="F51" s="77">
        <f t="shared" si="3"/>
        <v>1.5307494680800189</v>
      </c>
      <c r="H51" s="127"/>
    </row>
    <row r="52" spans="1:8" x14ac:dyDescent="0.25">
      <c r="A52" s="79">
        <v>6</v>
      </c>
      <c r="B52" s="231" t="s">
        <v>164</v>
      </c>
      <c r="C52" s="154">
        <v>11.5612351026124</v>
      </c>
      <c r="D52" s="77">
        <v>19.319674460975403</v>
      </c>
      <c r="E52" s="72">
        <f t="shared" si="2"/>
        <v>67.107357384418975</v>
      </c>
      <c r="F52" s="77">
        <f t="shared" si="3"/>
        <v>1.1413912191011324</v>
      </c>
      <c r="H52" s="127"/>
    </row>
    <row r="53" spans="1:8" x14ac:dyDescent="0.25">
      <c r="A53" s="79">
        <v>7</v>
      </c>
      <c r="B53" s="231" t="s">
        <v>165</v>
      </c>
      <c r="C53" s="154">
        <v>11.373326330431501</v>
      </c>
      <c r="D53" s="77">
        <v>14.983870106400499</v>
      </c>
      <c r="E53" s="72">
        <f t="shared" si="2"/>
        <v>31.74571511509609</v>
      </c>
      <c r="F53" s="77">
        <f t="shared" si="3"/>
        <v>0.88523529742405505</v>
      </c>
      <c r="H53" s="127"/>
    </row>
    <row r="54" spans="1:8" x14ac:dyDescent="0.25">
      <c r="A54" s="79">
        <v>8</v>
      </c>
      <c r="B54" s="231" t="s">
        <v>156</v>
      </c>
      <c r="C54" s="154">
        <v>17.093411426182502</v>
      </c>
      <c r="D54" s="77">
        <v>14.5893689690628</v>
      </c>
      <c r="E54" s="72">
        <f t="shared" si="2"/>
        <v>-14.649167417126492</v>
      </c>
      <c r="F54" s="77">
        <f t="shared" si="3"/>
        <v>0.86192847954820528</v>
      </c>
      <c r="H54" s="127"/>
    </row>
    <row r="55" spans="1:8" x14ac:dyDescent="0.25">
      <c r="A55" s="79">
        <v>9</v>
      </c>
      <c r="B55" s="231" t="s">
        <v>166</v>
      </c>
      <c r="C55" s="154">
        <v>9.7695097472978603</v>
      </c>
      <c r="D55" s="77">
        <v>14.003485104636701</v>
      </c>
      <c r="E55" s="72">
        <f t="shared" si="2"/>
        <v>43.338667618504729</v>
      </c>
      <c r="F55" s="77">
        <f t="shared" si="3"/>
        <v>0.82731492021418196</v>
      </c>
      <c r="H55" s="127"/>
    </row>
    <row r="56" spans="1:8" x14ac:dyDescent="0.25">
      <c r="A56" s="79">
        <v>10</v>
      </c>
      <c r="B56" s="231" t="s">
        <v>167</v>
      </c>
      <c r="C56" s="154">
        <v>11.467079468531299</v>
      </c>
      <c r="D56" s="77">
        <v>12.055130959889102</v>
      </c>
      <c r="E56" s="72">
        <f t="shared" si="2"/>
        <v>5.1281714142783414</v>
      </c>
      <c r="F56" s="77">
        <f t="shared" si="3"/>
        <v>0.71220768499620657</v>
      </c>
      <c r="H56" s="127"/>
    </row>
    <row r="57" spans="1:8" x14ac:dyDescent="0.25">
      <c r="A57" s="79">
        <v>11</v>
      </c>
      <c r="B57" s="231" t="s">
        <v>168</v>
      </c>
      <c r="C57" s="154">
        <v>1.9006357330036001</v>
      </c>
      <c r="D57" s="77">
        <v>8.6638910522894506</v>
      </c>
      <c r="E57" s="72">
        <f t="shared" si="2"/>
        <v>355.84174294133612</v>
      </c>
      <c r="F57" s="77">
        <f t="shared" si="3"/>
        <v>0.51185589023805855</v>
      </c>
      <c r="H57" s="127"/>
    </row>
    <row r="58" spans="1:8" x14ac:dyDescent="0.25">
      <c r="A58" s="79">
        <v>12</v>
      </c>
      <c r="B58" s="231" t="s">
        <v>169</v>
      </c>
      <c r="C58" s="154">
        <v>22.9090367725384</v>
      </c>
      <c r="D58" s="77">
        <v>8.3392687578472007</v>
      </c>
      <c r="E58" s="72">
        <f t="shared" si="2"/>
        <v>-63.5983440043901</v>
      </c>
      <c r="F58" s="77">
        <f t="shared" si="3"/>
        <v>0.49267745961029225</v>
      </c>
      <c r="H58" s="127"/>
    </row>
    <row r="59" spans="1:8" x14ac:dyDescent="0.25">
      <c r="A59" s="79">
        <v>13</v>
      </c>
      <c r="B59" s="231" t="s">
        <v>170</v>
      </c>
      <c r="C59" s="154">
        <v>6.2679806201106407</v>
      </c>
      <c r="D59" s="77">
        <v>8.1208445953486699</v>
      </c>
      <c r="E59" s="72">
        <f t="shared" si="2"/>
        <v>29.560780218323686</v>
      </c>
      <c r="F59" s="77">
        <f t="shared" si="3"/>
        <v>0.47977313135057287</v>
      </c>
      <c r="H59" s="127"/>
    </row>
    <row r="60" spans="1:8" x14ac:dyDescent="0.25">
      <c r="A60" s="79">
        <v>14</v>
      </c>
      <c r="B60" s="231" t="s">
        <v>154</v>
      </c>
      <c r="C60" s="154">
        <v>5.1923261132368603</v>
      </c>
      <c r="D60" s="77">
        <v>7.9636580188787596</v>
      </c>
      <c r="E60" s="72">
        <f t="shared" si="2"/>
        <v>53.37361030881533</v>
      </c>
      <c r="F60" s="77">
        <f t="shared" si="3"/>
        <v>0.47048667165862912</v>
      </c>
      <c r="H60" s="127"/>
    </row>
    <row r="61" spans="1:8" x14ac:dyDescent="0.25">
      <c r="A61" s="80">
        <v>15</v>
      </c>
      <c r="B61" s="232" t="s">
        <v>34</v>
      </c>
      <c r="C61" s="227">
        <f>+C62-SUM(C47:C60)</f>
        <v>100.41493775703839</v>
      </c>
      <c r="D61" s="95">
        <f>+D62-SUM(D47:D60)</f>
        <v>102.96675751177054</v>
      </c>
      <c r="E61" s="72">
        <f t="shared" si="2"/>
        <v>2.5412750450600043</v>
      </c>
      <c r="F61" s="77">
        <f t="shared" si="3"/>
        <v>6.0831953002440446</v>
      </c>
      <c r="H61" s="127"/>
    </row>
    <row r="62" spans="1:8" s="130" customFormat="1" x14ac:dyDescent="0.25">
      <c r="A62" s="173"/>
      <c r="B62" s="233" t="s">
        <v>88</v>
      </c>
      <c r="C62" s="228">
        <v>1474.18829722643</v>
      </c>
      <c r="D62" s="70">
        <v>1692.6426397593998</v>
      </c>
      <c r="E62" s="172">
        <f t="shared" si="2"/>
        <v>14.818618689618873</v>
      </c>
      <c r="F62" s="70">
        <f t="shared" si="3"/>
        <v>100</v>
      </c>
      <c r="G62" s="7"/>
      <c r="H62" s="127"/>
    </row>
    <row r="63" spans="1:8" x14ac:dyDescent="0.25">
      <c r="A63" s="57"/>
      <c r="B63"/>
      <c r="C63" s="60"/>
      <c r="D63" s="60"/>
      <c r="E63" s="61"/>
    </row>
  </sheetData>
  <mergeCells count="8">
    <mergeCell ref="E45:E46"/>
    <mergeCell ref="F45:F46"/>
    <mergeCell ref="A1:F1"/>
    <mergeCell ref="A2:F2"/>
    <mergeCell ref="A42:F42"/>
    <mergeCell ref="A43:F43"/>
    <mergeCell ref="F4:F5"/>
    <mergeCell ref="E4:E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1"/>
  <sheetViews>
    <sheetView workbookViewId="0">
      <selection activeCell="G1" sqref="G1:H1048576"/>
    </sheetView>
  </sheetViews>
  <sheetFormatPr defaultRowHeight="15" x14ac:dyDescent="0.25"/>
  <cols>
    <col min="1" max="1" width="9.140625" style="158"/>
    <col min="2" max="2" width="58.7109375" style="125" customWidth="1"/>
    <col min="3" max="3" width="12.5703125" style="144" customWidth="1"/>
    <col min="4" max="4" width="12.5703125" style="60" bestFit="1" customWidth="1"/>
    <col min="5" max="5" width="14.28515625" style="128" customWidth="1"/>
    <col min="6" max="6" width="11.7109375" customWidth="1"/>
    <col min="8" max="8" width="9.140625" style="154"/>
  </cols>
  <sheetData>
    <row r="1" spans="1:6" x14ac:dyDescent="0.25">
      <c r="A1" s="374" t="s">
        <v>101</v>
      </c>
      <c r="B1" s="374"/>
      <c r="C1" s="374"/>
      <c r="D1" s="374"/>
      <c r="E1" s="374"/>
      <c r="F1" s="374"/>
    </row>
    <row r="2" spans="1:6" x14ac:dyDescent="0.25">
      <c r="A2" s="381" t="s">
        <v>150</v>
      </c>
      <c r="B2" s="381"/>
      <c r="C2" s="381"/>
      <c r="D2" s="381"/>
      <c r="E2" s="381"/>
      <c r="F2" s="381"/>
    </row>
    <row r="3" spans="1:6" x14ac:dyDescent="0.25">
      <c r="A3" s="382" t="s">
        <v>118</v>
      </c>
      <c r="B3" s="383"/>
      <c r="C3" s="383"/>
      <c r="D3" s="383"/>
      <c r="E3" s="383"/>
      <c r="F3" s="384"/>
    </row>
    <row r="4" spans="1:6" ht="15" customHeight="1" x14ac:dyDescent="0.25">
      <c r="A4" s="201"/>
      <c r="B4" s="202"/>
      <c r="C4" s="375" t="s">
        <v>91</v>
      </c>
      <c r="D4" s="376"/>
      <c r="E4" s="377" t="s">
        <v>135</v>
      </c>
      <c r="F4" s="379" t="s">
        <v>143</v>
      </c>
    </row>
    <row r="5" spans="1:6" ht="117" customHeight="1" x14ac:dyDescent="0.25">
      <c r="A5" s="251" t="s">
        <v>99</v>
      </c>
      <c r="B5" s="252" t="s">
        <v>100</v>
      </c>
      <c r="C5" s="253" t="s">
        <v>144</v>
      </c>
      <c r="D5" s="254" t="s">
        <v>129</v>
      </c>
      <c r="E5" s="378"/>
      <c r="F5" s="380"/>
    </row>
    <row r="6" spans="1:6" x14ac:dyDescent="0.25">
      <c r="A6" s="235" t="s">
        <v>171</v>
      </c>
      <c r="B6" s="235" t="s">
        <v>172</v>
      </c>
      <c r="C6" s="258">
        <v>3225.5</v>
      </c>
      <c r="D6" s="258">
        <v>41414.999000000003</v>
      </c>
      <c r="E6" s="203">
        <f>D6/C6*100-100</f>
        <v>1183.9869477600373</v>
      </c>
      <c r="F6" s="204">
        <f>D6/D$81*100</f>
        <v>2.0264645677558729E-2</v>
      </c>
    </row>
    <row r="7" spans="1:6" x14ac:dyDescent="0.25">
      <c r="A7" s="237" t="s">
        <v>173</v>
      </c>
      <c r="B7" s="237" t="s">
        <v>174</v>
      </c>
      <c r="C7" s="259">
        <v>58022</v>
      </c>
      <c r="D7" s="259">
        <v>31633.16</v>
      </c>
      <c r="E7" s="257">
        <f t="shared" ref="E7:E70" si="0">D7/C7*100-100</f>
        <v>-45.480748681534585</v>
      </c>
      <c r="F7" s="255">
        <f t="shared" ref="F7:F70" si="1">D7/D$81*100</f>
        <v>1.5478324146803038E-2</v>
      </c>
    </row>
    <row r="8" spans="1:6" x14ac:dyDescent="0.25">
      <c r="A8" s="237" t="s">
        <v>175</v>
      </c>
      <c r="B8" s="237" t="s">
        <v>176</v>
      </c>
      <c r="C8" s="259">
        <v>0.2</v>
      </c>
      <c r="D8" s="259">
        <v>0</v>
      </c>
      <c r="E8" s="257">
        <f t="shared" si="0"/>
        <v>-100</v>
      </c>
      <c r="F8" s="255">
        <f t="shared" si="1"/>
        <v>0</v>
      </c>
    </row>
    <row r="9" spans="1:6" x14ac:dyDescent="0.25">
      <c r="A9" s="237" t="s">
        <v>177</v>
      </c>
      <c r="B9" s="237" t="s">
        <v>178</v>
      </c>
      <c r="C9" s="259">
        <v>286159.98556</v>
      </c>
      <c r="D9" s="259">
        <v>330938.83550000004</v>
      </c>
      <c r="E9" s="257">
        <f t="shared" si="0"/>
        <v>15.648187097986522</v>
      </c>
      <c r="F9" s="255">
        <f t="shared" si="1"/>
        <v>0.161930662906726</v>
      </c>
    </row>
    <row r="10" spans="1:6" x14ac:dyDescent="0.25">
      <c r="A10" s="237" t="s">
        <v>179</v>
      </c>
      <c r="B10" s="237" t="s">
        <v>180</v>
      </c>
      <c r="C10" s="259">
        <v>8300.119999999999</v>
      </c>
      <c r="D10" s="259">
        <v>12872.260000000002</v>
      </c>
      <c r="E10" s="257">
        <f t="shared" si="0"/>
        <v>55.08522768345523</v>
      </c>
      <c r="F10" s="255">
        <f t="shared" si="1"/>
        <v>6.2984859173704725E-3</v>
      </c>
    </row>
    <row r="11" spans="1:6" x14ac:dyDescent="0.25">
      <c r="A11" s="237" t="s">
        <v>181</v>
      </c>
      <c r="B11" s="237" t="s">
        <v>182</v>
      </c>
      <c r="C11" s="259">
        <v>10810993.18887</v>
      </c>
      <c r="D11" s="259">
        <v>15214932.294869998</v>
      </c>
      <c r="E11" s="257">
        <f t="shared" si="0"/>
        <v>40.735749519608333</v>
      </c>
      <c r="F11" s="255">
        <f t="shared" si="1"/>
        <v>7.4447716867887896</v>
      </c>
    </row>
    <row r="12" spans="1:6" x14ac:dyDescent="0.25">
      <c r="A12" s="237" t="s">
        <v>183</v>
      </c>
      <c r="B12" s="237" t="s">
        <v>40</v>
      </c>
      <c r="C12" s="259">
        <v>67239.06</v>
      </c>
      <c r="D12" s="259">
        <v>93023.41</v>
      </c>
      <c r="E12" s="257">
        <f t="shared" si="0"/>
        <v>38.347279096406197</v>
      </c>
      <c r="F12" s="255">
        <f t="shared" si="1"/>
        <v>4.5516998403604299E-2</v>
      </c>
    </row>
    <row r="13" spans="1:6" x14ac:dyDescent="0.25">
      <c r="A13" s="237" t="s">
        <v>184</v>
      </c>
      <c r="B13" s="237" t="s">
        <v>185</v>
      </c>
      <c r="C13" s="259">
        <v>10311.34081</v>
      </c>
      <c r="D13" s="259">
        <v>7293.826</v>
      </c>
      <c r="E13" s="257">
        <f t="shared" si="0"/>
        <v>-29.264039135178194</v>
      </c>
      <c r="F13" s="255">
        <f t="shared" si="1"/>
        <v>3.5689195482961492E-3</v>
      </c>
    </row>
    <row r="14" spans="1:6" x14ac:dyDescent="0.25">
      <c r="A14" s="237" t="s">
        <v>186</v>
      </c>
      <c r="B14" s="237" t="s">
        <v>187</v>
      </c>
      <c r="C14" s="259">
        <v>1239745.9368999999</v>
      </c>
      <c r="D14" s="259">
        <v>1196451.6849799999</v>
      </c>
      <c r="E14" s="257">
        <f t="shared" si="0"/>
        <v>-3.4921874419090955</v>
      </c>
      <c r="F14" s="255">
        <f t="shared" si="1"/>
        <v>0.58543209107497052</v>
      </c>
    </row>
    <row r="15" spans="1:6" x14ac:dyDescent="0.25">
      <c r="A15" s="237" t="s">
        <v>188</v>
      </c>
      <c r="B15" s="237" t="s">
        <v>189</v>
      </c>
      <c r="C15" s="259">
        <v>76529.240000000005</v>
      </c>
      <c r="D15" s="259">
        <v>231885.24400000001</v>
      </c>
      <c r="E15" s="257">
        <f t="shared" si="0"/>
        <v>203.00215185725091</v>
      </c>
      <c r="F15" s="255">
        <f t="shared" si="1"/>
        <v>0.11346305495538588</v>
      </c>
    </row>
    <row r="16" spans="1:6" x14ac:dyDescent="0.25">
      <c r="A16" s="237" t="s">
        <v>190</v>
      </c>
      <c r="B16" s="237" t="s">
        <v>191</v>
      </c>
      <c r="C16" s="259">
        <v>3250866.9412000002</v>
      </c>
      <c r="D16" s="259">
        <v>3246380.4519999996</v>
      </c>
      <c r="E16" s="257">
        <f t="shared" si="0"/>
        <v>-0.13800900747862954</v>
      </c>
      <c r="F16" s="255">
        <f t="shared" si="1"/>
        <v>1.5884764260004676</v>
      </c>
    </row>
    <row r="17" spans="1:6" x14ac:dyDescent="0.25">
      <c r="A17" s="237" t="s">
        <v>192</v>
      </c>
      <c r="B17" s="237" t="s">
        <v>193</v>
      </c>
      <c r="C17" s="259">
        <v>91388108.398180008</v>
      </c>
      <c r="D17" s="259">
        <v>117549871.78529</v>
      </c>
      <c r="E17" s="257">
        <f t="shared" si="0"/>
        <v>28.627098038973088</v>
      </c>
      <c r="F17" s="255">
        <f t="shared" si="1"/>
        <v>57.517965922717032</v>
      </c>
    </row>
    <row r="18" spans="1:6" x14ac:dyDescent="0.25">
      <c r="A18" s="237" t="s">
        <v>194</v>
      </c>
      <c r="B18" s="237" t="s">
        <v>195</v>
      </c>
      <c r="C18" s="259">
        <v>100350.92510999998</v>
      </c>
      <c r="D18" s="259">
        <v>179038.37763</v>
      </c>
      <c r="E18" s="257">
        <f t="shared" si="0"/>
        <v>78.412284125678497</v>
      </c>
      <c r="F18" s="255">
        <f t="shared" si="1"/>
        <v>8.7604717444443425E-2</v>
      </c>
    </row>
    <row r="19" spans="1:6" x14ac:dyDescent="0.25">
      <c r="A19" s="237" t="s">
        <v>196</v>
      </c>
      <c r="B19" s="237" t="s">
        <v>197</v>
      </c>
      <c r="C19" s="259">
        <v>0</v>
      </c>
      <c r="D19" s="259">
        <v>0.96</v>
      </c>
      <c r="E19" s="257" t="s">
        <v>315</v>
      </c>
      <c r="F19" s="255">
        <f t="shared" si="1"/>
        <v>4.6973464494002231E-7</v>
      </c>
    </row>
    <row r="20" spans="1:6" x14ac:dyDescent="0.25">
      <c r="A20" s="237" t="s">
        <v>198</v>
      </c>
      <c r="B20" s="237" t="s">
        <v>199</v>
      </c>
      <c r="C20" s="259">
        <v>1147439.6823199999</v>
      </c>
      <c r="D20" s="259">
        <v>1844200.7043899999</v>
      </c>
      <c r="E20" s="257">
        <f t="shared" si="0"/>
        <v>60.723106652649847</v>
      </c>
      <c r="F20" s="255">
        <f t="shared" si="1"/>
        <v>0.90238016986955805</v>
      </c>
    </row>
    <row r="21" spans="1:6" x14ac:dyDescent="0.25">
      <c r="A21" s="237" t="s">
        <v>200</v>
      </c>
      <c r="B21" s="237" t="s">
        <v>201</v>
      </c>
      <c r="C21" s="259">
        <v>6621792.3109000009</v>
      </c>
      <c r="D21" s="259">
        <v>6435431.9387699999</v>
      </c>
      <c r="E21" s="257">
        <f t="shared" si="0"/>
        <v>-2.8143493993799353</v>
      </c>
      <c r="F21" s="255">
        <f t="shared" si="1"/>
        <v>3.1489013924935474</v>
      </c>
    </row>
    <row r="22" spans="1:6" x14ac:dyDescent="0.25">
      <c r="A22" s="237" t="s">
        <v>202</v>
      </c>
      <c r="B22" s="237" t="s">
        <v>203</v>
      </c>
      <c r="C22" s="259">
        <v>231105.29048999998</v>
      </c>
      <c r="D22" s="259">
        <v>74366.093629999988</v>
      </c>
      <c r="E22" s="257">
        <f t="shared" si="0"/>
        <v>-67.821552906761411</v>
      </c>
      <c r="F22" s="255">
        <f t="shared" si="1"/>
        <v>3.6387844361317187E-2</v>
      </c>
    </row>
    <row r="23" spans="1:6" x14ac:dyDescent="0.25">
      <c r="A23" s="237" t="s">
        <v>204</v>
      </c>
      <c r="B23" s="237" t="s">
        <v>205</v>
      </c>
      <c r="C23" s="259">
        <v>91136.867660000004</v>
      </c>
      <c r="D23" s="259">
        <v>52601.091220000002</v>
      </c>
      <c r="E23" s="257">
        <f t="shared" si="0"/>
        <v>-42.283411125960136</v>
      </c>
      <c r="F23" s="255">
        <f t="shared" si="1"/>
        <v>2.5738078028837947E-2</v>
      </c>
    </row>
    <row r="24" spans="1:6" x14ac:dyDescent="0.25">
      <c r="A24" s="237" t="s">
        <v>206</v>
      </c>
      <c r="B24" s="237" t="s">
        <v>207</v>
      </c>
      <c r="C24" s="259">
        <v>3259236.0090199998</v>
      </c>
      <c r="D24" s="259">
        <v>3959671.7492</v>
      </c>
      <c r="E24" s="257">
        <f t="shared" si="0"/>
        <v>21.490795334904561</v>
      </c>
      <c r="F24" s="255">
        <f t="shared" si="1"/>
        <v>1.9374947949890617</v>
      </c>
    </row>
    <row r="25" spans="1:6" x14ac:dyDescent="0.25">
      <c r="A25" s="237" t="s">
        <v>208</v>
      </c>
      <c r="B25" s="237" t="s">
        <v>209</v>
      </c>
      <c r="C25" s="259">
        <v>0</v>
      </c>
      <c r="D25" s="259">
        <v>1701.3264999999999</v>
      </c>
      <c r="E25" s="257" t="s">
        <v>315</v>
      </c>
      <c r="F25" s="255">
        <f t="shared" si="1"/>
        <v>8.3247083271307382E-4</v>
      </c>
    </row>
    <row r="26" spans="1:6" x14ac:dyDescent="0.25">
      <c r="A26" s="237" t="s">
        <v>210</v>
      </c>
      <c r="B26" s="237" t="s">
        <v>211</v>
      </c>
      <c r="C26" s="259">
        <v>2487594.2596000005</v>
      </c>
      <c r="D26" s="259">
        <v>2515093.20591</v>
      </c>
      <c r="E26" s="257">
        <f t="shared" si="0"/>
        <v>1.1054433898887197</v>
      </c>
      <c r="F26" s="255">
        <f t="shared" si="1"/>
        <v>1.2306525146554128</v>
      </c>
    </row>
    <row r="27" spans="1:6" x14ac:dyDescent="0.25">
      <c r="A27" s="237" t="s">
        <v>212</v>
      </c>
      <c r="B27" s="237" t="s">
        <v>213</v>
      </c>
      <c r="C27" s="259">
        <v>131709.09899999999</v>
      </c>
      <c r="D27" s="259">
        <v>69763.959999999992</v>
      </c>
      <c r="E27" s="257">
        <f t="shared" si="0"/>
        <v>-47.031784037942593</v>
      </c>
      <c r="F27" s="255">
        <f t="shared" si="1"/>
        <v>3.4135988521051999E-2</v>
      </c>
    </row>
    <row r="28" spans="1:6" x14ac:dyDescent="0.25">
      <c r="A28" s="237" t="s">
        <v>214</v>
      </c>
      <c r="B28" s="237" t="s">
        <v>215</v>
      </c>
      <c r="C28" s="259">
        <v>14546.84562</v>
      </c>
      <c r="D28" s="259">
        <v>8887.2223799999992</v>
      </c>
      <c r="E28" s="257">
        <f t="shared" si="0"/>
        <v>-38.90618892812585</v>
      </c>
      <c r="F28" s="255">
        <f t="shared" si="1"/>
        <v>4.3485794262211669E-3</v>
      </c>
    </row>
    <row r="29" spans="1:6" x14ac:dyDescent="0.25">
      <c r="A29" s="237" t="s">
        <v>216</v>
      </c>
      <c r="B29" s="237" t="s">
        <v>217</v>
      </c>
      <c r="C29" s="259">
        <v>21.6</v>
      </c>
      <c r="D29" s="259">
        <v>0</v>
      </c>
      <c r="E29" s="257">
        <f t="shared" si="0"/>
        <v>-100</v>
      </c>
      <c r="F29" s="255">
        <f t="shared" si="1"/>
        <v>0</v>
      </c>
    </row>
    <row r="30" spans="1:6" x14ac:dyDescent="0.25">
      <c r="A30" s="237" t="s">
        <v>218</v>
      </c>
      <c r="B30" s="237" t="s">
        <v>219</v>
      </c>
      <c r="C30" s="259">
        <v>16641.105879999999</v>
      </c>
      <c r="D30" s="259">
        <v>38390.900999999998</v>
      </c>
      <c r="E30" s="257">
        <f t="shared" si="0"/>
        <v>130.699217208514</v>
      </c>
      <c r="F30" s="255">
        <f t="shared" si="1"/>
        <v>1.878493359391932E-2</v>
      </c>
    </row>
    <row r="31" spans="1:6" x14ac:dyDescent="0.25">
      <c r="A31" s="237" t="s">
        <v>220</v>
      </c>
      <c r="B31" s="237" t="s">
        <v>42</v>
      </c>
      <c r="C31" s="259">
        <v>1305589.9249</v>
      </c>
      <c r="D31" s="259">
        <v>1522812.4874799999</v>
      </c>
      <c r="E31" s="257">
        <f t="shared" si="0"/>
        <v>16.637885942374879</v>
      </c>
      <c r="F31" s="255">
        <f t="shared" si="1"/>
        <v>0.74512269074651039</v>
      </c>
    </row>
    <row r="32" spans="1:6" x14ac:dyDescent="0.25">
      <c r="A32" s="237" t="s">
        <v>221</v>
      </c>
      <c r="B32" s="237" t="s">
        <v>222</v>
      </c>
      <c r="C32" s="259">
        <v>342345.25600000005</v>
      </c>
      <c r="D32" s="259">
        <v>362732.28962</v>
      </c>
      <c r="E32" s="257">
        <f t="shared" si="0"/>
        <v>5.9551091369584981</v>
      </c>
      <c r="F32" s="255">
        <f t="shared" si="1"/>
        <v>0.17748742007597088</v>
      </c>
    </row>
    <row r="33" spans="1:6" x14ac:dyDescent="0.25">
      <c r="A33" s="237" t="s">
        <v>223</v>
      </c>
      <c r="B33" s="237" t="s">
        <v>224</v>
      </c>
      <c r="C33" s="259">
        <v>806158.52966</v>
      </c>
      <c r="D33" s="259">
        <v>848106.95127000008</v>
      </c>
      <c r="E33" s="257">
        <f t="shared" si="0"/>
        <v>5.2034953506839372</v>
      </c>
      <c r="F33" s="255">
        <f t="shared" si="1"/>
        <v>0.41498460169372742</v>
      </c>
    </row>
    <row r="34" spans="1:6" x14ac:dyDescent="0.25">
      <c r="A34" s="237" t="s">
        <v>225</v>
      </c>
      <c r="B34" s="237" t="s">
        <v>226</v>
      </c>
      <c r="C34" s="259">
        <v>0</v>
      </c>
      <c r="D34" s="259">
        <v>37.200000000000003</v>
      </c>
      <c r="E34" s="257" t="s">
        <v>315</v>
      </c>
      <c r="F34" s="255">
        <f t="shared" si="1"/>
        <v>1.820221749142587E-5</v>
      </c>
    </row>
    <row r="35" spans="1:6" x14ac:dyDescent="0.25">
      <c r="A35" s="237" t="s">
        <v>227</v>
      </c>
      <c r="B35" s="237" t="s">
        <v>228</v>
      </c>
      <c r="C35" s="259">
        <v>2444.0159800000001</v>
      </c>
      <c r="D35" s="259">
        <v>6537.8985899999998</v>
      </c>
      <c r="E35" s="257">
        <f t="shared" si="0"/>
        <v>167.50637653359365</v>
      </c>
      <c r="F35" s="255">
        <f t="shared" si="1"/>
        <v>3.1990390341953357E-3</v>
      </c>
    </row>
    <row r="36" spans="1:6" x14ac:dyDescent="0.25">
      <c r="A36" s="237" t="s">
        <v>229</v>
      </c>
      <c r="B36" s="237" t="s">
        <v>230</v>
      </c>
      <c r="C36" s="259">
        <v>0</v>
      </c>
      <c r="D36" s="259">
        <v>0.5</v>
      </c>
      <c r="E36" s="257" t="s">
        <v>315</v>
      </c>
      <c r="F36" s="255">
        <f t="shared" si="1"/>
        <v>2.4465346090626163E-7</v>
      </c>
    </row>
    <row r="37" spans="1:6" x14ac:dyDescent="0.25">
      <c r="A37" s="237" t="s">
        <v>231</v>
      </c>
      <c r="B37" s="237" t="s">
        <v>232</v>
      </c>
      <c r="C37" s="259">
        <v>3073714.9502300001</v>
      </c>
      <c r="D37" s="259">
        <v>3633663.9678600002</v>
      </c>
      <c r="E37" s="257">
        <f t="shared" si="0"/>
        <v>18.217337218862809</v>
      </c>
      <c r="F37" s="255">
        <f t="shared" si="1"/>
        <v>1.7779769310146563</v>
      </c>
    </row>
    <row r="38" spans="1:6" x14ac:dyDescent="0.25">
      <c r="A38" s="237" t="s">
        <v>233</v>
      </c>
      <c r="B38" s="237" t="s">
        <v>234</v>
      </c>
      <c r="C38" s="259">
        <v>1252965.3478900001</v>
      </c>
      <c r="D38" s="259">
        <v>1345920.7787000004</v>
      </c>
      <c r="E38" s="257">
        <f t="shared" si="0"/>
        <v>7.418834923610433</v>
      </c>
      <c r="F38" s="255">
        <f t="shared" si="1"/>
        <v>0.65856835322921148</v>
      </c>
    </row>
    <row r="39" spans="1:6" x14ac:dyDescent="0.25">
      <c r="A39" s="237" t="s">
        <v>235</v>
      </c>
      <c r="B39" s="237" t="s">
        <v>53</v>
      </c>
      <c r="C39" s="259">
        <v>3978.12</v>
      </c>
      <c r="D39" s="259">
        <v>16844.017630000002</v>
      </c>
      <c r="E39" s="257">
        <f t="shared" si="0"/>
        <v>323.41652916453006</v>
      </c>
      <c r="F39" s="255">
        <f t="shared" si="1"/>
        <v>8.2418944174911732E-3</v>
      </c>
    </row>
    <row r="40" spans="1:6" x14ac:dyDescent="0.25">
      <c r="A40" s="237" t="s">
        <v>236</v>
      </c>
      <c r="B40" s="237" t="s">
        <v>237</v>
      </c>
      <c r="C40" s="259">
        <v>92304.274170000019</v>
      </c>
      <c r="D40" s="259">
        <v>23586.184810000002</v>
      </c>
      <c r="E40" s="257">
        <f t="shared" si="0"/>
        <v>-74.447353579141421</v>
      </c>
      <c r="F40" s="255">
        <f t="shared" si="1"/>
        <v>1.1540883486682396E-2</v>
      </c>
    </row>
    <row r="41" spans="1:6" x14ac:dyDescent="0.25">
      <c r="A41" s="237" t="s">
        <v>238</v>
      </c>
      <c r="B41" s="237" t="s">
        <v>239</v>
      </c>
      <c r="C41" s="259">
        <v>2121.9254500000002</v>
      </c>
      <c r="D41" s="259">
        <v>2013.6947</v>
      </c>
      <c r="E41" s="257">
        <f t="shared" si="0"/>
        <v>-5.1005915405746265</v>
      </c>
      <c r="F41" s="255">
        <f t="shared" si="1"/>
        <v>9.8531475512719248E-4</v>
      </c>
    </row>
    <row r="42" spans="1:6" x14ac:dyDescent="0.25">
      <c r="A42" s="237" t="s">
        <v>240</v>
      </c>
      <c r="B42" s="237" t="s">
        <v>241</v>
      </c>
      <c r="C42" s="259">
        <v>7676122.7990199998</v>
      </c>
      <c r="D42" s="259">
        <v>7937643.5319600003</v>
      </c>
      <c r="E42" s="257">
        <f t="shared" si="0"/>
        <v>3.4069378485371402</v>
      </c>
      <c r="F42" s="255">
        <f t="shared" si="1"/>
        <v>3.8839439230684327</v>
      </c>
    </row>
    <row r="43" spans="1:6" x14ac:dyDescent="0.25">
      <c r="A43" s="237" t="s">
        <v>242</v>
      </c>
      <c r="B43" s="237" t="s">
        <v>243</v>
      </c>
      <c r="C43" s="259">
        <v>926.75</v>
      </c>
      <c r="D43" s="259">
        <v>2758.16014</v>
      </c>
      <c r="E43" s="257">
        <f t="shared" si="0"/>
        <v>197.6164165093067</v>
      </c>
      <c r="F43" s="255">
        <f t="shared" si="1"/>
        <v>1.3495868479693981E-3</v>
      </c>
    </row>
    <row r="44" spans="1:6" x14ac:dyDescent="0.25">
      <c r="A44" s="237" t="s">
        <v>244</v>
      </c>
      <c r="B44" s="237" t="s">
        <v>245</v>
      </c>
      <c r="C44" s="259">
        <v>436011.43967999995</v>
      </c>
      <c r="D44" s="259">
        <v>418231.86658999999</v>
      </c>
      <c r="E44" s="257">
        <f t="shared" si="0"/>
        <v>-4.0777767443553472</v>
      </c>
      <c r="F44" s="255">
        <f t="shared" si="1"/>
        <v>0.20464374724505877</v>
      </c>
    </row>
    <row r="45" spans="1:6" x14ac:dyDescent="0.25">
      <c r="A45" s="237" t="s">
        <v>246</v>
      </c>
      <c r="B45" s="237" t="s">
        <v>247</v>
      </c>
      <c r="C45" s="259">
        <v>656.86554000000012</v>
      </c>
      <c r="D45" s="259">
        <v>403.46080999999998</v>
      </c>
      <c r="E45" s="257">
        <f t="shared" si="0"/>
        <v>-38.57786937643283</v>
      </c>
      <c r="F45" s="255">
        <f t="shared" si="1"/>
        <v>1.9741616701308731E-4</v>
      </c>
    </row>
    <row r="46" spans="1:6" x14ac:dyDescent="0.25">
      <c r="A46" s="237" t="s">
        <v>248</v>
      </c>
      <c r="B46" s="237" t="s">
        <v>249</v>
      </c>
      <c r="C46" s="259">
        <v>2846.4399999999996</v>
      </c>
      <c r="D46" s="259">
        <v>3294.0583999999999</v>
      </c>
      <c r="E46" s="257">
        <f t="shared" si="0"/>
        <v>15.725551917482903</v>
      </c>
      <c r="F46" s="255">
        <f t="shared" si="1"/>
        <v>1.6118055759746853E-3</v>
      </c>
    </row>
    <row r="47" spans="1:6" x14ac:dyDescent="0.25">
      <c r="A47" s="237" t="s">
        <v>250</v>
      </c>
      <c r="B47" s="237" t="s">
        <v>251</v>
      </c>
      <c r="C47" s="259">
        <v>16183.173409999999</v>
      </c>
      <c r="D47" s="259">
        <v>29177.832869999998</v>
      </c>
      <c r="E47" s="257">
        <f t="shared" si="0"/>
        <v>80.297350406999044</v>
      </c>
      <c r="F47" s="255">
        <f t="shared" si="1"/>
        <v>1.4276915586779959E-2</v>
      </c>
    </row>
    <row r="48" spans="1:6" x14ac:dyDescent="0.25">
      <c r="A48" s="237" t="s">
        <v>252</v>
      </c>
      <c r="B48" s="237" t="s">
        <v>253</v>
      </c>
      <c r="C48" s="259">
        <v>5337693.1905499995</v>
      </c>
      <c r="D48" s="259">
        <v>5987361.2136000004</v>
      </c>
      <c r="E48" s="257">
        <f t="shared" si="0"/>
        <v>12.171325699277574</v>
      </c>
      <c r="F48" s="255">
        <f t="shared" si="1"/>
        <v>2.9296572852063099</v>
      </c>
    </row>
    <row r="49" spans="1:6" x14ac:dyDescent="0.25">
      <c r="A49" s="237" t="s">
        <v>254</v>
      </c>
      <c r="B49" s="237" t="s">
        <v>255</v>
      </c>
      <c r="C49" s="259">
        <v>2555819.3971599997</v>
      </c>
      <c r="D49" s="259">
        <v>2970927.60457</v>
      </c>
      <c r="E49" s="257">
        <f t="shared" si="0"/>
        <v>16.241687807489996</v>
      </c>
      <c r="F49" s="255">
        <f t="shared" si="1"/>
        <v>1.45369544112</v>
      </c>
    </row>
    <row r="50" spans="1:6" x14ac:dyDescent="0.25">
      <c r="A50" s="237" t="s">
        <v>256</v>
      </c>
      <c r="B50" s="237" t="s">
        <v>257</v>
      </c>
      <c r="C50" s="259">
        <v>10671592.960350001</v>
      </c>
      <c r="D50" s="259">
        <v>10562746.869679997</v>
      </c>
      <c r="E50" s="257">
        <f t="shared" si="0"/>
        <v>-1.0199610411905695</v>
      </c>
      <c r="F50" s="255">
        <f t="shared" si="1"/>
        <v>5.1684251566879853</v>
      </c>
    </row>
    <row r="51" spans="1:6" x14ac:dyDescent="0.25">
      <c r="A51" s="237" t="s">
        <v>258</v>
      </c>
      <c r="B51" s="237" t="s">
        <v>259</v>
      </c>
      <c r="C51" s="259">
        <v>101618.5934</v>
      </c>
      <c r="D51" s="259">
        <v>101335.48976999999</v>
      </c>
      <c r="E51" s="257">
        <f t="shared" si="0"/>
        <v>-0.27859432071218748</v>
      </c>
      <c r="F51" s="255">
        <f t="shared" si="1"/>
        <v>4.9584156569723134E-2</v>
      </c>
    </row>
    <row r="52" spans="1:6" x14ac:dyDescent="0.25">
      <c r="A52" s="237" t="s">
        <v>260</v>
      </c>
      <c r="B52" s="237" t="s">
        <v>261</v>
      </c>
      <c r="C52" s="259">
        <v>1086591.3141700001</v>
      </c>
      <c r="D52" s="259">
        <v>1068965.7701900001</v>
      </c>
      <c r="E52" s="257">
        <f t="shared" si="0"/>
        <v>-1.6220950554407239</v>
      </c>
      <c r="F52" s="255">
        <f t="shared" si="1"/>
        <v>0.52305235053462207</v>
      </c>
    </row>
    <row r="53" spans="1:6" x14ac:dyDescent="0.25">
      <c r="A53" s="237" t="s">
        <v>262</v>
      </c>
      <c r="B53" s="237" t="s">
        <v>263</v>
      </c>
      <c r="C53" s="259">
        <v>66460.274850000002</v>
      </c>
      <c r="D53" s="259">
        <v>53362.453420000005</v>
      </c>
      <c r="E53" s="257">
        <f t="shared" si="0"/>
        <v>-19.707744904097396</v>
      </c>
      <c r="F53" s="255">
        <f t="shared" si="1"/>
        <v>2.6110617823304361E-2</v>
      </c>
    </row>
    <row r="54" spans="1:6" x14ac:dyDescent="0.25">
      <c r="A54" s="237" t="s">
        <v>264</v>
      </c>
      <c r="B54" s="237" t="s">
        <v>265</v>
      </c>
      <c r="C54" s="259">
        <v>197031.13880000002</v>
      </c>
      <c r="D54" s="259">
        <v>187005.03771999999</v>
      </c>
      <c r="E54" s="257">
        <f t="shared" si="0"/>
        <v>-5.0885870837792879</v>
      </c>
      <c r="F54" s="255">
        <f t="shared" si="1"/>
        <v>9.1502859370208009E-2</v>
      </c>
    </row>
    <row r="55" spans="1:6" x14ac:dyDescent="0.25">
      <c r="A55" s="237" t="s">
        <v>266</v>
      </c>
      <c r="B55" s="237" t="s">
        <v>267</v>
      </c>
      <c r="C55" s="259">
        <v>1611259.9024500002</v>
      </c>
      <c r="D55" s="259">
        <v>2421639.1780599998</v>
      </c>
      <c r="E55" s="257">
        <f t="shared" si="0"/>
        <v>50.294758429585329</v>
      </c>
      <c r="F55" s="255">
        <f t="shared" si="1"/>
        <v>1.1849248119571474</v>
      </c>
    </row>
    <row r="56" spans="1:6" x14ac:dyDescent="0.25">
      <c r="A56" s="237" t="s">
        <v>268</v>
      </c>
      <c r="B56" s="237" t="s">
        <v>269</v>
      </c>
      <c r="C56" s="259">
        <v>1485850.9095999999</v>
      </c>
      <c r="D56" s="259">
        <v>2517391.7880599997</v>
      </c>
      <c r="E56" s="257">
        <f t="shared" si="0"/>
        <v>69.424251908133698</v>
      </c>
      <c r="F56" s="255">
        <f t="shared" si="1"/>
        <v>1.2317772268117624</v>
      </c>
    </row>
    <row r="57" spans="1:6" x14ac:dyDescent="0.25">
      <c r="A57" s="237" t="s">
        <v>270</v>
      </c>
      <c r="B57" s="237" t="s">
        <v>271</v>
      </c>
      <c r="C57" s="259">
        <v>1462.1420000000001</v>
      </c>
      <c r="D57" s="259">
        <v>1130.8219999999999</v>
      </c>
      <c r="E57" s="257">
        <f t="shared" si="0"/>
        <v>-22.659905809422071</v>
      </c>
      <c r="F57" s="255">
        <f t="shared" si="1"/>
        <v>5.5331903193788119E-4</v>
      </c>
    </row>
    <row r="58" spans="1:6" x14ac:dyDescent="0.25">
      <c r="A58" s="237" t="s">
        <v>272</v>
      </c>
      <c r="B58" s="237" t="s">
        <v>273</v>
      </c>
      <c r="C58" s="259">
        <v>341.59999999999997</v>
      </c>
      <c r="D58" s="259">
        <v>32.799999999999997</v>
      </c>
      <c r="E58" s="257">
        <f t="shared" si="0"/>
        <v>-90.398126463700237</v>
      </c>
      <c r="F58" s="255">
        <f t="shared" si="1"/>
        <v>1.604926703545076E-5</v>
      </c>
    </row>
    <row r="59" spans="1:6" x14ac:dyDescent="0.25">
      <c r="A59" s="237" t="s">
        <v>274</v>
      </c>
      <c r="B59" s="237" t="s">
        <v>275</v>
      </c>
      <c r="C59" s="259">
        <v>72575.157399999996</v>
      </c>
      <c r="D59" s="259">
        <v>65597.546919999993</v>
      </c>
      <c r="E59" s="257">
        <f t="shared" si="0"/>
        <v>-9.6143235922213819</v>
      </c>
      <c r="F59" s="255">
        <f t="shared" si="1"/>
        <v>3.2097333761877761E-2</v>
      </c>
    </row>
    <row r="60" spans="1:6" x14ac:dyDescent="0.25">
      <c r="A60" s="237" t="s">
        <v>276</v>
      </c>
      <c r="B60" s="237" t="s">
        <v>277</v>
      </c>
      <c r="C60" s="259">
        <v>55541.709419999999</v>
      </c>
      <c r="D60" s="259">
        <v>66425.296190000008</v>
      </c>
      <c r="E60" s="257">
        <f t="shared" si="0"/>
        <v>19.595339941195505</v>
      </c>
      <c r="F60" s="255">
        <f t="shared" si="1"/>
        <v>3.2502357209214031E-2</v>
      </c>
    </row>
    <row r="61" spans="1:6" x14ac:dyDescent="0.25">
      <c r="A61" s="237" t="s">
        <v>278</v>
      </c>
      <c r="B61" s="237" t="s">
        <v>279</v>
      </c>
      <c r="C61" s="259">
        <v>247220.86344000002</v>
      </c>
      <c r="D61" s="259">
        <v>167076.35786999998</v>
      </c>
      <c r="E61" s="257">
        <f t="shared" si="0"/>
        <v>-32.418180429764149</v>
      </c>
      <c r="F61" s="255">
        <f t="shared" si="1"/>
        <v>8.1751618377017235E-2</v>
      </c>
    </row>
    <row r="62" spans="1:6" x14ac:dyDescent="0.25">
      <c r="A62" s="237" t="s">
        <v>280</v>
      </c>
      <c r="B62" s="237" t="s">
        <v>281</v>
      </c>
      <c r="C62" s="259">
        <v>1598.1</v>
      </c>
      <c r="D62" s="259">
        <v>7.5</v>
      </c>
      <c r="E62" s="257">
        <f t="shared" si="0"/>
        <v>-99.530692697578374</v>
      </c>
      <c r="F62" s="255">
        <f t="shared" si="1"/>
        <v>3.6698019135939243E-6</v>
      </c>
    </row>
    <row r="63" spans="1:6" x14ac:dyDescent="0.25">
      <c r="A63" s="237" t="s">
        <v>282</v>
      </c>
      <c r="B63" s="237" t="s">
        <v>283</v>
      </c>
      <c r="C63" s="259">
        <v>11916585.048869999</v>
      </c>
      <c r="D63" s="259">
        <v>1665982.58177</v>
      </c>
      <c r="E63" s="257">
        <f t="shared" si="0"/>
        <v>-86.019630834355695</v>
      </c>
      <c r="F63" s="255">
        <f t="shared" si="1"/>
        <v>0.81517680887915911</v>
      </c>
    </row>
    <row r="64" spans="1:6" x14ac:dyDescent="0.25">
      <c r="A64" s="237" t="s">
        <v>284</v>
      </c>
      <c r="B64" s="237" t="s">
        <v>285</v>
      </c>
      <c r="C64" s="259">
        <v>1782168.6974500001</v>
      </c>
      <c r="D64" s="259">
        <v>1587340.80195</v>
      </c>
      <c r="E64" s="257">
        <f t="shared" si="0"/>
        <v>-10.932068090903385</v>
      </c>
      <c r="F64" s="255">
        <f t="shared" si="1"/>
        <v>0.77669684166957664</v>
      </c>
    </row>
    <row r="65" spans="1:6" x14ac:dyDescent="0.25">
      <c r="A65" s="237" t="s">
        <v>286</v>
      </c>
      <c r="B65" s="237" t="s">
        <v>32</v>
      </c>
      <c r="C65" s="259">
        <v>723550.85395999998</v>
      </c>
      <c r="D65" s="259">
        <v>876408.86594000005</v>
      </c>
      <c r="E65" s="257">
        <f t="shared" si="0"/>
        <v>21.126091019505665</v>
      </c>
      <c r="F65" s="255">
        <f t="shared" si="1"/>
        <v>0.42883292444230575</v>
      </c>
    </row>
    <row r="66" spans="1:6" x14ac:dyDescent="0.25">
      <c r="A66" s="237" t="s">
        <v>287</v>
      </c>
      <c r="B66" s="237" t="s">
        <v>52</v>
      </c>
      <c r="C66" s="259">
        <v>82860.825500000006</v>
      </c>
      <c r="D66" s="259">
        <v>2940011.0115</v>
      </c>
      <c r="E66" s="257">
        <f t="shared" si="0"/>
        <v>3448.131452660944</v>
      </c>
      <c r="F66" s="255">
        <f t="shared" si="1"/>
        <v>1.4385677381319879</v>
      </c>
    </row>
    <row r="67" spans="1:6" x14ac:dyDescent="0.25">
      <c r="A67" s="237" t="s">
        <v>288</v>
      </c>
      <c r="B67" s="237" t="s">
        <v>289</v>
      </c>
      <c r="C67" s="259">
        <v>803275.32150000008</v>
      </c>
      <c r="D67" s="259">
        <v>835153.50249999994</v>
      </c>
      <c r="E67" s="257">
        <f t="shared" si="0"/>
        <v>3.9685248814157461</v>
      </c>
      <c r="F67" s="255">
        <f t="shared" si="1"/>
        <v>0.40864638954922239</v>
      </c>
    </row>
    <row r="68" spans="1:6" x14ac:dyDescent="0.25">
      <c r="A68" s="237" t="s">
        <v>290</v>
      </c>
      <c r="B68" s="237" t="s">
        <v>57</v>
      </c>
      <c r="C68" s="259">
        <v>25860.32</v>
      </c>
      <c r="D68" s="259">
        <v>26956.959999999999</v>
      </c>
      <c r="E68" s="257">
        <f t="shared" si="0"/>
        <v>4.2406281128771752</v>
      </c>
      <c r="F68" s="255">
        <f t="shared" si="1"/>
        <v>1.3190227119023318E-2</v>
      </c>
    </row>
    <row r="69" spans="1:6" x14ac:dyDescent="0.25">
      <c r="A69" s="237" t="s">
        <v>291</v>
      </c>
      <c r="B69" s="237" t="s">
        <v>292</v>
      </c>
      <c r="C69" s="259">
        <v>42579.896930000003</v>
      </c>
      <c r="D69" s="259">
        <v>57272.296049999997</v>
      </c>
      <c r="E69" s="257">
        <f t="shared" si="0"/>
        <v>34.505483054958631</v>
      </c>
      <c r="F69" s="255">
        <f t="shared" si="1"/>
        <v>2.8023730885361035E-2</v>
      </c>
    </row>
    <row r="70" spans="1:6" x14ac:dyDescent="0.25">
      <c r="A70" s="237" t="s">
        <v>293</v>
      </c>
      <c r="B70" s="237" t="s">
        <v>294</v>
      </c>
      <c r="C70" s="259">
        <v>55132.835399999996</v>
      </c>
      <c r="D70" s="259">
        <v>56802.528609999994</v>
      </c>
      <c r="E70" s="257">
        <f t="shared" si="0"/>
        <v>3.0284914568351695</v>
      </c>
      <c r="F70" s="255">
        <f t="shared" si="1"/>
        <v>2.7793870425326887E-2</v>
      </c>
    </row>
    <row r="71" spans="1:6" x14ac:dyDescent="0.25">
      <c r="A71" s="237" t="s">
        <v>295</v>
      </c>
      <c r="B71" s="237" t="s">
        <v>296</v>
      </c>
      <c r="C71" s="259">
        <v>135962.75503999999</v>
      </c>
      <c r="D71" s="259">
        <v>221458.27462999997</v>
      </c>
      <c r="E71" s="257">
        <f t="shared" ref="E71:E80" si="2">D71/C71*100-100</f>
        <v>62.881573387393757</v>
      </c>
      <c r="F71" s="255">
        <f t="shared" ref="F71:F80" si="3">D71/D$81*100</f>
        <v>0.1083610666691177</v>
      </c>
    </row>
    <row r="72" spans="1:6" x14ac:dyDescent="0.25">
      <c r="A72" s="237" t="s">
        <v>297</v>
      </c>
      <c r="B72" s="237" t="s">
        <v>298</v>
      </c>
      <c r="C72" s="259">
        <v>53050.57677</v>
      </c>
      <c r="D72" s="259">
        <v>32682.449480000003</v>
      </c>
      <c r="E72" s="257">
        <f t="shared" si="2"/>
        <v>-38.393790473392428</v>
      </c>
      <c r="F72" s="255">
        <f t="shared" si="3"/>
        <v>1.5991748752352104E-2</v>
      </c>
    </row>
    <row r="73" spans="1:6" x14ac:dyDescent="0.25">
      <c r="A73" s="237" t="s">
        <v>299</v>
      </c>
      <c r="B73" s="237" t="s">
        <v>300</v>
      </c>
      <c r="C73" s="259">
        <v>0</v>
      </c>
      <c r="D73" s="259">
        <v>5151.6961600000004</v>
      </c>
      <c r="E73" s="257" t="s">
        <v>315</v>
      </c>
      <c r="F73" s="255">
        <f t="shared" si="3"/>
        <v>2.5207605901629965E-3</v>
      </c>
    </row>
    <row r="74" spans="1:6" x14ac:dyDescent="0.25">
      <c r="A74" s="237" t="s">
        <v>301</v>
      </c>
      <c r="B74" s="237" t="s">
        <v>302</v>
      </c>
      <c r="C74" s="259">
        <v>173926</v>
      </c>
      <c r="D74" s="259">
        <v>21.5504</v>
      </c>
      <c r="E74" s="257">
        <f t="shared" si="2"/>
        <v>-99.987609443096488</v>
      </c>
      <c r="F74" s="255">
        <f t="shared" si="3"/>
        <v>1.0544759887828602E-5</v>
      </c>
    </row>
    <row r="75" spans="1:6" x14ac:dyDescent="0.25">
      <c r="A75" s="237" t="s">
        <v>303</v>
      </c>
      <c r="B75" s="237" t="s">
        <v>304</v>
      </c>
      <c r="C75" s="259">
        <v>16359.898000000001</v>
      </c>
      <c r="D75" s="259">
        <v>37605.69584</v>
      </c>
      <c r="E75" s="257">
        <f t="shared" si="2"/>
        <v>129.86509964793177</v>
      </c>
      <c r="F75" s="255">
        <f t="shared" si="3"/>
        <v>1.840072727408841E-2</v>
      </c>
    </row>
    <row r="76" spans="1:6" x14ac:dyDescent="0.25">
      <c r="A76" s="237" t="s">
        <v>305</v>
      </c>
      <c r="B76" s="237" t="s">
        <v>306</v>
      </c>
      <c r="C76" s="259">
        <v>81.455340000000007</v>
      </c>
      <c r="D76" s="259">
        <v>67.91640000000001</v>
      </c>
      <c r="E76" s="257">
        <f t="shared" si="2"/>
        <v>-16.621304385937123</v>
      </c>
      <c r="F76" s="255">
        <f t="shared" si="3"/>
        <v>3.3231964624588059E-5</v>
      </c>
    </row>
    <row r="77" spans="1:6" x14ac:dyDescent="0.25">
      <c r="A77" s="237" t="s">
        <v>307</v>
      </c>
      <c r="B77" s="237" t="s">
        <v>308</v>
      </c>
      <c r="C77" s="259">
        <v>84268.786000000007</v>
      </c>
      <c r="D77" s="259">
        <v>52329.5196</v>
      </c>
      <c r="E77" s="257">
        <f t="shared" si="2"/>
        <v>-37.901657204365094</v>
      </c>
      <c r="F77" s="255">
        <f t="shared" si="3"/>
        <v>2.5605196155404103E-2</v>
      </c>
    </row>
    <row r="78" spans="1:6" x14ac:dyDescent="0.25">
      <c r="A78" s="237" t="s">
        <v>309</v>
      </c>
      <c r="B78" s="237" t="s">
        <v>310</v>
      </c>
      <c r="C78" s="259">
        <v>3786.1</v>
      </c>
      <c r="D78" s="259">
        <v>2280.25</v>
      </c>
      <c r="E78" s="257">
        <f t="shared" si="2"/>
        <v>-39.773117455957319</v>
      </c>
      <c r="F78" s="255">
        <f t="shared" si="3"/>
        <v>1.1157421084630062E-3</v>
      </c>
    </row>
    <row r="79" spans="1:6" x14ac:dyDescent="0.25">
      <c r="A79" s="237" t="s">
        <v>311</v>
      </c>
      <c r="B79" s="237" t="s">
        <v>312</v>
      </c>
      <c r="C79" s="259">
        <v>343406.33865999995</v>
      </c>
      <c r="D79" s="259">
        <v>497441.06</v>
      </c>
      <c r="E79" s="257">
        <f t="shared" si="2"/>
        <v>44.854944128595974</v>
      </c>
      <c r="F79" s="255">
        <f t="shared" si="3"/>
        <v>0.24340135385175871</v>
      </c>
    </row>
    <row r="80" spans="1:6" x14ac:dyDescent="0.25">
      <c r="A80" s="237" t="s">
        <v>313</v>
      </c>
      <c r="B80" s="237" t="s">
        <v>314</v>
      </c>
      <c r="C80" s="259">
        <v>12190.6</v>
      </c>
      <c r="D80" s="259">
        <v>15120.778</v>
      </c>
      <c r="E80" s="257">
        <f t="shared" si="2"/>
        <v>24.036372286843971</v>
      </c>
      <c r="F80" s="255">
        <f t="shared" si="3"/>
        <v>7.3987013385905225E-3</v>
      </c>
    </row>
    <row r="81" spans="1:6" x14ac:dyDescent="0.25">
      <c r="A81" s="260"/>
      <c r="B81" s="261" t="s">
        <v>35</v>
      </c>
      <c r="C81" s="262">
        <f>SUM(C6:C80)</f>
        <v>176063149.28206003</v>
      </c>
      <c r="D81" s="262">
        <f>SUM(D6:D80)</f>
        <v>204370703.83058009</v>
      </c>
      <c r="E81" s="263">
        <f t="shared" ref="E81" si="4">D81/C81*100-100</f>
        <v>16.078068956480081</v>
      </c>
      <c r="F81" s="264">
        <f t="shared" ref="F81" si="5">D81/D$81*100</f>
        <v>100</v>
      </c>
    </row>
  </sheetData>
  <mergeCells count="6">
    <mergeCell ref="A1:F1"/>
    <mergeCell ref="C4:D4"/>
    <mergeCell ref="E4:E5"/>
    <mergeCell ref="F4:F5"/>
    <mergeCell ref="A2:F2"/>
    <mergeCell ref="A3:F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workbookViewId="0">
      <selection activeCell="G1" sqref="G1:H1048576"/>
    </sheetView>
  </sheetViews>
  <sheetFormatPr defaultRowHeight="15" x14ac:dyDescent="0.25"/>
  <cols>
    <col min="1" max="1" width="9.140625" style="87"/>
    <col min="2" max="2" width="63.5703125" style="125" customWidth="1"/>
    <col min="3" max="3" width="10.85546875" style="144" customWidth="1"/>
    <col min="4" max="4" width="11.140625" style="144" customWidth="1"/>
    <col min="5" max="5" width="15" style="128" customWidth="1"/>
    <col min="6" max="6" width="12.5703125" customWidth="1"/>
  </cols>
  <sheetData>
    <row r="1" spans="1:8" s="125" customFormat="1" x14ac:dyDescent="0.25">
      <c r="A1" s="348" t="s">
        <v>102</v>
      </c>
      <c r="B1" s="348"/>
      <c r="C1" s="348"/>
      <c r="D1" s="348"/>
      <c r="E1" s="348"/>
      <c r="F1" s="348"/>
    </row>
    <row r="2" spans="1:8" s="125" customFormat="1" ht="15" customHeight="1" x14ac:dyDescent="0.25">
      <c r="A2" s="348" t="s">
        <v>150</v>
      </c>
      <c r="B2" s="348"/>
      <c r="C2" s="348"/>
      <c r="D2" s="348"/>
      <c r="E2" s="348"/>
      <c r="F2" s="348"/>
    </row>
    <row r="3" spans="1:8" s="125" customFormat="1" ht="15" customHeight="1" x14ac:dyDescent="0.25">
      <c r="A3" s="385" t="s">
        <v>119</v>
      </c>
      <c r="B3" s="385"/>
      <c r="C3" s="385"/>
      <c r="D3" s="385"/>
      <c r="E3" s="385"/>
      <c r="F3" s="385"/>
    </row>
    <row r="4" spans="1:8" s="125" customFormat="1" ht="21" customHeight="1" x14ac:dyDescent="0.25">
      <c r="A4" s="205"/>
      <c r="B4" s="202"/>
      <c r="C4" s="385" t="s">
        <v>91</v>
      </c>
      <c r="D4" s="385"/>
      <c r="E4" s="386" t="s">
        <v>135</v>
      </c>
      <c r="F4" s="348" t="s">
        <v>143</v>
      </c>
    </row>
    <row r="5" spans="1:8" s="125" customFormat="1" ht="117" customHeight="1" x14ac:dyDescent="0.25">
      <c r="A5" s="234" t="s">
        <v>99</v>
      </c>
      <c r="B5" s="252" t="s">
        <v>100</v>
      </c>
      <c r="C5" s="254" t="s">
        <v>144</v>
      </c>
      <c r="D5" s="254" t="s">
        <v>129</v>
      </c>
      <c r="E5" s="377"/>
      <c r="F5" s="379"/>
    </row>
    <row r="6" spans="1:8" x14ac:dyDescent="0.25">
      <c r="A6" s="272" t="s">
        <v>175</v>
      </c>
      <c r="B6" s="270" t="s">
        <v>176</v>
      </c>
      <c r="C6" s="230">
        <v>16.2</v>
      </c>
      <c r="D6" s="230">
        <v>0</v>
      </c>
      <c r="E6" s="268">
        <f>D6/C6*100-100</f>
        <v>-100</v>
      </c>
      <c r="F6" s="204">
        <f t="shared" ref="F6:F37" si="0">D6/D$73*100</f>
        <v>0</v>
      </c>
      <c r="H6" s="154"/>
    </row>
    <row r="7" spans="1:8" x14ac:dyDescent="0.25">
      <c r="A7" s="273" t="s">
        <v>177</v>
      </c>
      <c r="B7" s="271" t="s">
        <v>178</v>
      </c>
      <c r="C7" s="231">
        <v>1386.2602400000001</v>
      </c>
      <c r="D7" s="231">
        <v>1220.85589</v>
      </c>
      <c r="E7" s="269">
        <f t="shared" ref="E7:E69" si="1">D7/C7*100-100</f>
        <v>-11.931695451353349</v>
      </c>
      <c r="F7" s="255">
        <f t="shared" si="0"/>
        <v>8.7600877583629444E-2</v>
      </c>
      <c r="H7" s="154"/>
    </row>
    <row r="8" spans="1:8" ht="15" customHeight="1" x14ac:dyDescent="0.25">
      <c r="A8" s="273" t="s">
        <v>181</v>
      </c>
      <c r="B8" s="271" t="s">
        <v>182</v>
      </c>
      <c r="C8" s="231">
        <v>19550.645980000001</v>
      </c>
      <c r="D8" s="231">
        <v>44897.254840000001</v>
      </c>
      <c r="E8" s="269">
        <f t="shared" si="1"/>
        <v>129.64588937843371</v>
      </c>
      <c r="F8" s="255">
        <f t="shared" si="0"/>
        <v>3.2215423272273802</v>
      </c>
      <c r="H8" s="154"/>
    </row>
    <row r="9" spans="1:8" ht="15" customHeight="1" x14ac:dyDescent="0.25">
      <c r="A9" s="273" t="s">
        <v>183</v>
      </c>
      <c r="B9" s="271" t="s">
        <v>40</v>
      </c>
      <c r="C9" s="231">
        <v>0</v>
      </c>
      <c r="D9" s="231">
        <v>0.2</v>
      </c>
      <c r="E9" s="269" t="s">
        <v>315</v>
      </c>
      <c r="F9" s="255">
        <f t="shared" si="0"/>
        <v>1.4350731859700402E-5</v>
      </c>
      <c r="H9" s="154"/>
    </row>
    <row r="10" spans="1:8" x14ac:dyDescent="0.25">
      <c r="A10" s="273" t="s">
        <v>184</v>
      </c>
      <c r="B10" s="271" t="s">
        <v>185</v>
      </c>
      <c r="C10" s="231">
        <v>1756.9402399999999</v>
      </c>
      <c r="D10" s="231">
        <v>0</v>
      </c>
      <c r="E10" s="269">
        <f t="shared" si="1"/>
        <v>-100</v>
      </c>
      <c r="F10" s="255">
        <f t="shared" si="0"/>
        <v>0</v>
      </c>
      <c r="H10" s="154"/>
    </row>
    <row r="11" spans="1:8" x14ac:dyDescent="0.25">
      <c r="A11" s="273" t="s">
        <v>186</v>
      </c>
      <c r="B11" s="271" t="s">
        <v>187</v>
      </c>
      <c r="C11" s="231">
        <v>91920.755210000003</v>
      </c>
      <c r="D11" s="231">
        <v>62802.546499999997</v>
      </c>
      <c r="E11" s="269">
        <f t="shared" si="1"/>
        <v>-31.677512487225783</v>
      </c>
      <c r="F11" s="255">
        <f t="shared" si="0"/>
        <v>4.5063125246393296</v>
      </c>
      <c r="H11" s="154"/>
    </row>
    <row r="12" spans="1:8" ht="15" customHeight="1" x14ac:dyDescent="0.25">
      <c r="A12" s="273" t="s">
        <v>188</v>
      </c>
      <c r="B12" s="271" t="s">
        <v>189</v>
      </c>
      <c r="C12" s="231">
        <v>0</v>
      </c>
      <c r="D12" s="231">
        <v>26749.9</v>
      </c>
      <c r="E12" s="269" t="s">
        <v>315</v>
      </c>
      <c r="F12" s="255">
        <f t="shared" si="0"/>
        <v>1.9194032108689991</v>
      </c>
      <c r="H12" s="154"/>
    </row>
    <row r="13" spans="1:8" x14ac:dyDescent="0.25">
      <c r="A13" s="273" t="s">
        <v>190</v>
      </c>
      <c r="B13" s="271" t="s">
        <v>191</v>
      </c>
      <c r="C13" s="231">
        <v>17666.949679999998</v>
      </c>
      <c r="D13" s="231">
        <v>12218.33461</v>
      </c>
      <c r="E13" s="269">
        <f t="shared" si="1"/>
        <v>-30.840723320608902</v>
      </c>
      <c r="F13" s="255">
        <f t="shared" si="0"/>
        <v>0.87671021880103539</v>
      </c>
      <c r="H13" s="154"/>
    </row>
    <row r="14" spans="1:8" x14ac:dyDescent="0.25">
      <c r="A14" s="273" t="s">
        <v>196</v>
      </c>
      <c r="B14" s="271" t="s">
        <v>197</v>
      </c>
      <c r="C14" s="231">
        <v>44.543999999999997</v>
      </c>
      <c r="D14" s="231">
        <v>0</v>
      </c>
      <c r="E14" s="269">
        <f t="shared" si="1"/>
        <v>-100</v>
      </c>
      <c r="F14" s="255">
        <f t="shared" si="0"/>
        <v>0</v>
      </c>
      <c r="H14" s="154"/>
    </row>
    <row r="15" spans="1:8" ht="15" customHeight="1" x14ac:dyDescent="0.25">
      <c r="A15" s="273" t="s">
        <v>198</v>
      </c>
      <c r="B15" s="271" t="s">
        <v>199</v>
      </c>
      <c r="C15" s="231">
        <v>21387.378999999997</v>
      </c>
      <c r="D15" s="231">
        <v>38428.766279999996</v>
      </c>
      <c r="E15" s="269">
        <f t="shared" si="1"/>
        <v>79.67964321387862</v>
      </c>
      <c r="F15" s="255">
        <f t="shared" si="0"/>
        <v>2.7574046029168819</v>
      </c>
      <c r="H15" s="154"/>
    </row>
    <row r="16" spans="1:8" x14ac:dyDescent="0.25">
      <c r="A16" s="273" t="s">
        <v>200</v>
      </c>
      <c r="B16" s="271" t="s">
        <v>201</v>
      </c>
      <c r="C16" s="231">
        <v>5473.2105300000003</v>
      </c>
      <c r="D16" s="231">
        <v>2215.4993100000002</v>
      </c>
      <c r="E16" s="269">
        <f t="shared" si="1"/>
        <v>-59.521028875898182</v>
      </c>
      <c r="F16" s="255">
        <f t="shared" si="0"/>
        <v>0.15897018266580629</v>
      </c>
      <c r="H16" s="154"/>
    </row>
    <row r="17" spans="1:8" ht="15" customHeight="1" x14ac:dyDescent="0.25">
      <c r="A17" s="273" t="s">
        <v>202</v>
      </c>
      <c r="B17" s="271" t="s">
        <v>203</v>
      </c>
      <c r="C17" s="231">
        <v>161.97404999999998</v>
      </c>
      <c r="D17" s="231">
        <v>809.29576000000009</v>
      </c>
      <c r="E17" s="269">
        <f t="shared" si="1"/>
        <v>399.64531972868508</v>
      </c>
      <c r="F17" s="255">
        <f t="shared" si="0"/>
        <v>5.8069932234762263E-2</v>
      </c>
      <c r="H17" s="154"/>
    </row>
    <row r="18" spans="1:8" ht="15" customHeight="1" x14ac:dyDescent="0.25">
      <c r="A18" s="273" t="s">
        <v>204</v>
      </c>
      <c r="B18" s="271" t="s">
        <v>205</v>
      </c>
      <c r="C18" s="231">
        <v>2717.0588900000002</v>
      </c>
      <c r="D18" s="231">
        <v>10600.450489999999</v>
      </c>
      <c r="E18" s="269">
        <f t="shared" si="1"/>
        <v>290.14430379166345</v>
      </c>
      <c r="F18" s="255">
        <f t="shared" si="0"/>
        <v>0.76062111287009859</v>
      </c>
      <c r="H18" s="154"/>
    </row>
    <row r="19" spans="1:8" ht="15" customHeight="1" x14ac:dyDescent="0.25">
      <c r="A19" s="273" t="s">
        <v>206</v>
      </c>
      <c r="B19" s="271" t="s">
        <v>207</v>
      </c>
      <c r="C19" s="231">
        <v>5180.7946899999997</v>
      </c>
      <c r="D19" s="231">
        <v>18370.200089999998</v>
      </c>
      <c r="E19" s="269">
        <f t="shared" si="1"/>
        <v>254.58266905380879</v>
      </c>
      <c r="F19" s="255">
        <f t="shared" si="0"/>
        <v>1.3181290785031707</v>
      </c>
      <c r="H19" s="154"/>
    </row>
    <row r="20" spans="1:8" x14ac:dyDescent="0.25">
      <c r="A20" s="273" t="s">
        <v>210</v>
      </c>
      <c r="B20" s="271" t="s">
        <v>211</v>
      </c>
      <c r="C20" s="231">
        <v>171.9486</v>
      </c>
      <c r="D20" s="231">
        <v>3.76275</v>
      </c>
      <c r="E20" s="269">
        <f t="shared" si="1"/>
        <v>-97.811700705908621</v>
      </c>
      <c r="F20" s="255">
        <f t="shared" si="0"/>
        <v>2.6999108152543844E-4</v>
      </c>
      <c r="H20" s="154"/>
    </row>
    <row r="21" spans="1:8" ht="15" customHeight="1" x14ac:dyDescent="0.25">
      <c r="A21" s="273" t="s">
        <v>212</v>
      </c>
      <c r="B21" s="271" t="s">
        <v>213</v>
      </c>
      <c r="C21" s="231">
        <v>0</v>
      </c>
      <c r="D21" s="231">
        <v>14.680999999999999</v>
      </c>
      <c r="E21" s="269" t="s">
        <v>315</v>
      </c>
      <c r="F21" s="255">
        <f t="shared" si="0"/>
        <v>1.0534154721613079E-3</v>
      </c>
      <c r="H21" s="154"/>
    </row>
    <row r="22" spans="1:8" x14ac:dyDescent="0.25">
      <c r="A22" s="273" t="s">
        <v>216</v>
      </c>
      <c r="B22" s="271" t="s">
        <v>217</v>
      </c>
      <c r="C22" s="231">
        <v>0.2</v>
      </c>
      <c r="D22" s="231">
        <v>0</v>
      </c>
      <c r="E22" s="269">
        <f t="shared" si="1"/>
        <v>-100</v>
      </c>
      <c r="F22" s="255">
        <f t="shared" si="0"/>
        <v>0</v>
      </c>
      <c r="H22" s="154"/>
    </row>
    <row r="23" spans="1:8" x14ac:dyDescent="0.25">
      <c r="A23" s="273" t="s">
        <v>218</v>
      </c>
      <c r="B23" s="271" t="s">
        <v>219</v>
      </c>
      <c r="C23" s="231">
        <v>500.61955999999998</v>
      </c>
      <c r="D23" s="231">
        <v>0</v>
      </c>
      <c r="E23" s="269">
        <f t="shared" si="1"/>
        <v>-100</v>
      </c>
      <c r="F23" s="255">
        <f t="shared" si="0"/>
        <v>0</v>
      </c>
      <c r="H23" s="154"/>
    </row>
    <row r="24" spans="1:8" x14ac:dyDescent="0.25">
      <c r="A24" s="273" t="s">
        <v>220</v>
      </c>
      <c r="B24" s="271" t="s">
        <v>42</v>
      </c>
      <c r="C24" s="231">
        <v>8890.76</v>
      </c>
      <c r="D24" s="231">
        <v>7081.1839500000006</v>
      </c>
      <c r="E24" s="269">
        <f t="shared" ref="E24" si="2">D24/C24*100-100</f>
        <v>-20.353446162082875</v>
      </c>
      <c r="F24" s="255">
        <f t="shared" si="0"/>
        <v>0.50810086057832071</v>
      </c>
      <c r="H24" s="154"/>
    </row>
    <row r="25" spans="1:8" x14ac:dyDescent="0.25">
      <c r="A25" s="273" t="s">
        <v>221</v>
      </c>
      <c r="B25" s="271" t="s">
        <v>222</v>
      </c>
      <c r="C25" s="231">
        <v>2404.5902999999998</v>
      </c>
      <c r="D25" s="231">
        <v>1020.57</v>
      </c>
      <c r="E25" s="269">
        <f t="shared" si="1"/>
        <v>-57.557426726706829</v>
      </c>
      <c r="F25" s="255">
        <f t="shared" si="0"/>
        <v>7.3229632070272194E-2</v>
      </c>
      <c r="H25" s="154"/>
    </row>
    <row r="26" spans="1:8" ht="15" customHeight="1" x14ac:dyDescent="0.25">
      <c r="A26" s="273" t="s">
        <v>223</v>
      </c>
      <c r="B26" s="271" t="s">
        <v>224</v>
      </c>
      <c r="C26" s="231">
        <v>33401.93391</v>
      </c>
      <c r="D26" s="231">
        <v>34974.729640000005</v>
      </c>
      <c r="E26" s="269">
        <f t="shared" si="1"/>
        <v>4.708696610914302</v>
      </c>
      <c r="F26" s="255">
        <f t="shared" si="0"/>
        <v>2.5095648346457802</v>
      </c>
      <c r="H26" s="154"/>
    </row>
    <row r="27" spans="1:8" x14ac:dyDescent="0.25">
      <c r="A27" s="273" t="s">
        <v>225</v>
      </c>
      <c r="B27" s="271" t="s">
        <v>226</v>
      </c>
      <c r="C27" s="231">
        <v>86.995940000000004</v>
      </c>
      <c r="D27" s="231">
        <v>0.6</v>
      </c>
      <c r="E27" s="269">
        <f t="shared" si="1"/>
        <v>-99.310312642176171</v>
      </c>
      <c r="F27" s="255">
        <f t="shared" si="0"/>
        <v>4.3052195579101207E-5</v>
      </c>
      <c r="H27" s="154"/>
    </row>
    <row r="28" spans="1:8" x14ac:dyDescent="0.25">
      <c r="A28" s="273" t="s">
        <v>233</v>
      </c>
      <c r="B28" s="271" t="s">
        <v>234</v>
      </c>
      <c r="C28" s="231">
        <v>846.99735999999996</v>
      </c>
      <c r="D28" s="231">
        <v>345.05605000000003</v>
      </c>
      <c r="E28" s="269">
        <f t="shared" si="1"/>
        <v>-59.261260271224451</v>
      </c>
      <c r="F28" s="255">
        <f t="shared" si="0"/>
        <v>2.4759034250586877E-2</v>
      </c>
      <c r="H28" s="154"/>
    </row>
    <row r="29" spans="1:8" ht="15" customHeight="1" x14ac:dyDescent="0.25">
      <c r="A29" s="273" t="s">
        <v>235</v>
      </c>
      <c r="B29" s="271" t="s">
        <v>53</v>
      </c>
      <c r="C29" s="231">
        <v>420.17894000000001</v>
      </c>
      <c r="D29" s="231">
        <v>766.31631000000004</v>
      </c>
      <c r="E29" s="269">
        <f t="shared" si="1"/>
        <v>82.378562333466789</v>
      </c>
      <c r="F29" s="255">
        <f t="shared" si="0"/>
        <v>5.4985999422625255E-2</v>
      </c>
      <c r="H29" s="154"/>
    </row>
    <row r="30" spans="1:8" ht="15" customHeight="1" x14ac:dyDescent="0.25">
      <c r="A30" s="273" t="s">
        <v>236</v>
      </c>
      <c r="B30" s="271" t="s">
        <v>237</v>
      </c>
      <c r="C30" s="231">
        <v>36265.724669999996</v>
      </c>
      <c r="D30" s="231">
        <v>55415.588340000002</v>
      </c>
      <c r="E30" s="269">
        <f t="shared" si="1"/>
        <v>52.804304461731334</v>
      </c>
      <c r="F30" s="255">
        <f t="shared" si="0"/>
        <v>3.9762712455744005</v>
      </c>
      <c r="H30" s="154"/>
    </row>
    <row r="31" spans="1:8" x14ac:dyDescent="0.25">
      <c r="A31" s="273" t="s">
        <v>238</v>
      </c>
      <c r="B31" s="271" t="s">
        <v>239</v>
      </c>
      <c r="C31" s="231">
        <v>18814.717859999997</v>
      </c>
      <c r="D31" s="231">
        <v>2254.7122300000001</v>
      </c>
      <c r="E31" s="269">
        <f t="shared" si="1"/>
        <v>-88.016231512067961</v>
      </c>
      <c r="F31" s="255">
        <f t="shared" si="0"/>
        <v>0.1617838531675857</v>
      </c>
      <c r="H31" s="154"/>
    </row>
    <row r="32" spans="1:8" x14ac:dyDescent="0.25">
      <c r="A32" s="273" t="s">
        <v>240</v>
      </c>
      <c r="B32" s="271" t="s">
        <v>241</v>
      </c>
      <c r="C32" s="231">
        <v>57307.18533</v>
      </c>
      <c r="D32" s="231">
        <v>14739.166679999998</v>
      </c>
      <c r="E32" s="269">
        <f t="shared" si="1"/>
        <v>-74.280421215724715</v>
      </c>
      <c r="F32" s="255">
        <f t="shared" si="0"/>
        <v>1.057589144300553</v>
      </c>
      <c r="H32" s="154"/>
    </row>
    <row r="33" spans="1:8" x14ac:dyDescent="0.25">
      <c r="A33" s="273" t="s">
        <v>242</v>
      </c>
      <c r="B33" s="271" t="s">
        <v>243</v>
      </c>
      <c r="C33" s="231">
        <v>391</v>
      </c>
      <c r="D33" s="231">
        <v>155</v>
      </c>
      <c r="E33" s="269">
        <f t="shared" si="1"/>
        <v>-60.358056265984658</v>
      </c>
      <c r="F33" s="255">
        <f t="shared" si="0"/>
        <v>1.1121817191267811E-2</v>
      </c>
      <c r="H33" s="154"/>
    </row>
    <row r="34" spans="1:8" x14ac:dyDescent="0.25">
      <c r="A34" s="273" t="s">
        <v>244</v>
      </c>
      <c r="B34" s="271" t="s">
        <v>245</v>
      </c>
      <c r="C34" s="231">
        <v>17107.269940000002</v>
      </c>
      <c r="D34" s="231">
        <v>12919.47185</v>
      </c>
      <c r="E34" s="269">
        <f t="shared" si="1"/>
        <v>-24.479639969953041</v>
      </c>
      <c r="F34" s="255">
        <f t="shared" si="0"/>
        <v>0.92701938144148732</v>
      </c>
      <c r="H34" s="154"/>
    </row>
    <row r="35" spans="1:8" x14ac:dyDescent="0.25">
      <c r="A35" s="273" t="s">
        <v>246</v>
      </c>
      <c r="B35" s="271" t="s">
        <v>247</v>
      </c>
      <c r="C35" s="231">
        <v>333.34379999999993</v>
      </c>
      <c r="D35" s="231">
        <v>40.908999999999999</v>
      </c>
      <c r="E35" s="269">
        <f t="shared" si="1"/>
        <v>-87.727685350679991</v>
      </c>
      <c r="F35" s="255">
        <f t="shared" si="0"/>
        <v>2.9353704482424185E-3</v>
      </c>
      <c r="H35" s="154"/>
    </row>
    <row r="36" spans="1:8" ht="15" customHeight="1" x14ac:dyDescent="0.25">
      <c r="A36" s="273" t="s">
        <v>248</v>
      </c>
      <c r="B36" s="271" t="s">
        <v>249</v>
      </c>
      <c r="C36" s="231">
        <v>0</v>
      </c>
      <c r="D36" s="231">
        <v>8.8000000000000007</v>
      </c>
      <c r="E36" s="269" t="s">
        <v>315</v>
      </c>
      <c r="F36" s="255">
        <f t="shared" si="0"/>
        <v>6.3143220182681776E-4</v>
      </c>
      <c r="H36" s="154"/>
    </row>
    <row r="37" spans="1:8" x14ac:dyDescent="0.25">
      <c r="A37" s="273" t="s">
        <v>250</v>
      </c>
      <c r="B37" s="271" t="s">
        <v>251</v>
      </c>
      <c r="C37" s="231">
        <v>3060.63</v>
      </c>
      <c r="D37" s="231">
        <v>1550.21</v>
      </c>
      <c r="E37" s="269">
        <f t="shared" si="1"/>
        <v>-49.349970430924351</v>
      </c>
      <c r="F37" s="255">
        <f t="shared" si="0"/>
        <v>0.11123324018113079</v>
      </c>
      <c r="H37" s="154"/>
    </row>
    <row r="38" spans="1:8" x14ac:dyDescent="0.25">
      <c r="A38" s="273" t="s">
        <v>252</v>
      </c>
      <c r="B38" s="271" t="s">
        <v>253</v>
      </c>
      <c r="C38" s="231">
        <v>141.12</v>
      </c>
      <c r="D38" s="231">
        <v>80.206289999999996</v>
      </c>
      <c r="E38" s="269">
        <f t="shared" si="1"/>
        <v>-43.16447704081633</v>
      </c>
      <c r="F38" s="255">
        <f t="shared" ref="F38:F69" si="3">D38/D$73*100</f>
        <v>5.7550948062568483E-3</v>
      </c>
      <c r="H38" s="154"/>
    </row>
    <row r="39" spans="1:8" x14ac:dyDescent="0.25">
      <c r="A39" s="273" t="s">
        <v>254</v>
      </c>
      <c r="B39" s="271" t="s">
        <v>255</v>
      </c>
      <c r="C39" s="231">
        <v>492.21800000000002</v>
      </c>
      <c r="D39" s="231">
        <v>0</v>
      </c>
      <c r="E39" s="269">
        <f t="shared" si="1"/>
        <v>-100</v>
      </c>
      <c r="F39" s="255">
        <f t="shared" si="3"/>
        <v>0</v>
      </c>
      <c r="H39" s="154"/>
    </row>
    <row r="40" spans="1:8" x14ac:dyDescent="0.25">
      <c r="A40" s="273" t="s">
        <v>258</v>
      </c>
      <c r="B40" s="271" t="s">
        <v>259</v>
      </c>
      <c r="C40" s="231">
        <v>137270.46574999997</v>
      </c>
      <c r="D40" s="231">
        <v>117126.0751</v>
      </c>
      <c r="E40" s="269">
        <f t="shared" si="1"/>
        <v>-14.674963430726166</v>
      </c>
      <c r="F40" s="255">
        <f t="shared" si="3"/>
        <v>8.40422448769616</v>
      </c>
      <c r="H40" s="154"/>
    </row>
    <row r="41" spans="1:8" x14ac:dyDescent="0.25">
      <c r="A41" s="273" t="s">
        <v>260</v>
      </c>
      <c r="B41" s="271" t="s">
        <v>261</v>
      </c>
      <c r="C41" s="231">
        <v>878466.39138000004</v>
      </c>
      <c r="D41" s="231">
        <v>214042.42494</v>
      </c>
      <c r="E41" s="269">
        <f t="shared" si="1"/>
        <v>-75.634534566113956</v>
      </c>
      <c r="F41" s="255">
        <f t="shared" si="3"/>
        <v>15.358327234569948</v>
      </c>
      <c r="H41" s="154"/>
    </row>
    <row r="42" spans="1:8" x14ac:dyDescent="0.25">
      <c r="A42" s="273" t="s">
        <v>316</v>
      </c>
      <c r="B42" s="271" t="s">
        <v>317</v>
      </c>
      <c r="C42" s="231">
        <v>6214.2153100000005</v>
      </c>
      <c r="D42" s="231">
        <v>405.5</v>
      </c>
      <c r="E42" s="269">
        <f t="shared" si="1"/>
        <v>-93.474638715085007</v>
      </c>
      <c r="F42" s="255">
        <f t="shared" si="3"/>
        <v>2.9096108845542566E-2</v>
      </c>
      <c r="H42" s="154"/>
    </row>
    <row r="43" spans="1:8" x14ac:dyDescent="0.25">
      <c r="A43" s="273" t="s">
        <v>318</v>
      </c>
      <c r="B43" s="271" t="s">
        <v>319</v>
      </c>
      <c r="C43" s="231">
        <v>128800.32444</v>
      </c>
      <c r="D43" s="231">
        <v>68461.887839999996</v>
      </c>
      <c r="E43" s="269">
        <f t="shared" si="1"/>
        <v>-46.846494263380443</v>
      </c>
      <c r="F43" s="255">
        <f t="shared" si="3"/>
        <v>4.9123909750036177</v>
      </c>
      <c r="H43" s="154"/>
    </row>
    <row r="44" spans="1:8" ht="15" customHeight="1" x14ac:dyDescent="0.25">
      <c r="A44" s="273" t="s">
        <v>320</v>
      </c>
      <c r="B44" s="271" t="s">
        <v>321</v>
      </c>
      <c r="C44" s="231">
        <v>593.45000000000005</v>
      </c>
      <c r="D44" s="231">
        <v>764.45</v>
      </c>
      <c r="E44" s="269">
        <f t="shared" si="1"/>
        <v>28.81455893504085</v>
      </c>
      <c r="F44" s="255">
        <f t="shared" si="3"/>
        <v>5.4852084850739863E-2</v>
      </c>
      <c r="H44" s="154"/>
    </row>
    <row r="45" spans="1:8" x14ac:dyDescent="0.25">
      <c r="A45" s="273" t="s">
        <v>262</v>
      </c>
      <c r="B45" s="271" t="s">
        <v>263</v>
      </c>
      <c r="C45" s="231">
        <v>15736.751700000001</v>
      </c>
      <c r="D45" s="231">
        <v>10717.119010000002</v>
      </c>
      <c r="E45" s="269">
        <f t="shared" si="1"/>
        <v>-31.897514720271019</v>
      </c>
      <c r="F45" s="255">
        <f t="shared" si="3"/>
        <v>0.76899250610503933</v>
      </c>
      <c r="H45" s="154"/>
    </row>
    <row r="46" spans="1:8" x14ac:dyDescent="0.25">
      <c r="A46" s="273" t="s">
        <v>264</v>
      </c>
      <c r="B46" s="271" t="s">
        <v>265</v>
      </c>
      <c r="C46" s="231">
        <v>162007.95136000001</v>
      </c>
      <c r="D46" s="231">
        <v>155002.81390999997</v>
      </c>
      <c r="E46" s="269">
        <f t="shared" si="1"/>
        <v>-4.323946689773166</v>
      </c>
      <c r="F46" s="255">
        <f t="shared" si="3"/>
        <v>11.122019099607245</v>
      </c>
      <c r="H46" s="154"/>
    </row>
    <row r="47" spans="1:8" ht="15" customHeight="1" x14ac:dyDescent="0.25">
      <c r="A47" s="273" t="s">
        <v>266</v>
      </c>
      <c r="B47" s="271" t="s">
        <v>267</v>
      </c>
      <c r="C47" s="231">
        <v>6853.1504600000007</v>
      </c>
      <c r="D47" s="231">
        <v>12852.00921</v>
      </c>
      <c r="E47" s="269">
        <f t="shared" si="1"/>
        <v>87.534321404640508</v>
      </c>
      <c r="F47" s="255">
        <f t="shared" si="3"/>
        <v>0.92217869015554998</v>
      </c>
      <c r="H47" s="154"/>
    </row>
    <row r="48" spans="1:8" ht="15" customHeight="1" x14ac:dyDescent="0.25">
      <c r="A48" s="273" t="s">
        <v>268</v>
      </c>
      <c r="B48" s="271" t="s">
        <v>269</v>
      </c>
      <c r="C48" s="231">
        <v>242.1</v>
      </c>
      <c r="D48" s="231">
        <v>1785.3340900000001</v>
      </c>
      <c r="E48" s="269">
        <f t="shared" si="1"/>
        <v>637.43663362247003</v>
      </c>
      <c r="F48" s="255">
        <f t="shared" si="3"/>
        <v>0.1281042540278611</v>
      </c>
      <c r="H48" s="154"/>
    </row>
    <row r="49" spans="1:8" x14ac:dyDescent="0.25">
      <c r="A49" s="273" t="s">
        <v>270</v>
      </c>
      <c r="B49" s="271" t="s">
        <v>271</v>
      </c>
      <c r="C49" s="231">
        <v>1223.8171599999998</v>
      </c>
      <c r="D49" s="231">
        <v>604.33876999999995</v>
      </c>
      <c r="E49" s="269">
        <f t="shared" si="1"/>
        <v>-50.618540926489374</v>
      </c>
      <c r="F49" s="255">
        <f t="shared" si="3"/>
        <v>4.3363518203455763E-2</v>
      </c>
      <c r="H49" s="154"/>
    </row>
    <row r="50" spans="1:8" ht="15" customHeight="1" x14ac:dyDescent="0.25">
      <c r="A50" s="273" t="s">
        <v>322</v>
      </c>
      <c r="B50" s="271" t="s">
        <v>323</v>
      </c>
      <c r="C50" s="231">
        <v>10</v>
      </c>
      <c r="D50" s="231">
        <v>24</v>
      </c>
      <c r="E50" s="269">
        <f t="shared" si="1"/>
        <v>140</v>
      </c>
      <c r="F50" s="255">
        <f t="shared" si="3"/>
        <v>1.7220878231640482E-3</v>
      </c>
      <c r="H50" s="154"/>
    </row>
    <row r="51" spans="1:8" x14ac:dyDescent="0.25">
      <c r="A51" s="273" t="s">
        <v>272</v>
      </c>
      <c r="B51" s="271" t="s">
        <v>273</v>
      </c>
      <c r="C51" s="231">
        <v>3609.6532699999998</v>
      </c>
      <c r="D51" s="231">
        <v>3602.1776599999998</v>
      </c>
      <c r="E51" s="269">
        <f t="shared" si="1"/>
        <v>-0.20710050081900988</v>
      </c>
      <c r="F51" s="255">
        <f t="shared" si="3"/>
        <v>0.25846942854831523</v>
      </c>
      <c r="H51" s="154"/>
    </row>
    <row r="52" spans="1:8" ht="15" customHeight="1" x14ac:dyDescent="0.25">
      <c r="A52" s="273" t="s">
        <v>274</v>
      </c>
      <c r="B52" s="271" t="s">
        <v>275</v>
      </c>
      <c r="C52" s="231">
        <v>4.5</v>
      </c>
      <c r="D52" s="231">
        <v>45.44</v>
      </c>
      <c r="E52" s="269">
        <f t="shared" si="1"/>
        <v>909.77777777777771</v>
      </c>
      <c r="F52" s="255">
        <f t="shared" si="3"/>
        <v>3.2604862785239313E-3</v>
      </c>
      <c r="H52" s="154"/>
    </row>
    <row r="53" spans="1:8" x14ac:dyDescent="0.25">
      <c r="A53" s="273" t="s">
        <v>276</v>
      </c>
      <c r="B53" s="271" t="s">
        <v>277</v>
      </c>
      <c r="C53" s="231">
        <v>222.92</v>
      </c>
      <c r="D53" s="231">
        <v>0</v>
      </c>
      <c r="E53" s="269">
        <f t="shared" si="1"/>
        <v>-100</v>
      </c>
      <c r="F53" s="255">
        <f t="shared" si="3"/>
        <v>0</v>
      </c>
      <c r="H53" s="154"/>
    </row>
    <row r="54" spans="1:8" ht="15" customHeight="1" x14ac:dyDescent="0.25">
      <c r="A54" s="273" t="s">
        <v>278</v>
      </c>
      <c r="B54" s="271" t="s">
        <v>279</v>
      </c>
      <c r="C54" s="231">
        <v>656.90896000000009</v>
      </c>
      <c r="D54" s="231">
        <v>6132.33788</v>
      </c>
      <c r="E54" s="269">
        <f t="shared" si="1"/>
        <v>833.51411739002594</v>
      </c>
      <c r="F54" s="255">
        <f t="shared" si="3"/>
        <v>0.44001768294481808</v>
      </c>
      <c r="H54" s="154"/>
    </row>
    <row r="55" spans="1:8" x14ac:dyDescent="0.25">
      <c r="A55" s="273" t="s">
        <v>280</v>
      </c>
      <c r="B55" s="271" t="s">
        <v>281</v>
      </c>
      <c r="C55" s="231">
        <v>5588.54342</v>
      </c>
      <c r="D55" s="231">
        <v>1306.3281300000001</v>
      </c>
      <c r="E55" s="269">
        <f t="shared" si="1"/>
        <v>-76.624890748366056</v>
      </c>
      <c r="F55" s="255">
        <f t="shared" si="3"/>
        <v>9.3733823572069247E-2</v>
      </c>
      <c r="H55" s="154"/>
    </row>
    <row r="56" spans="1:8" x14ac:dyDescent="0.25">
      <c r="A56" s="273" t="s">
        <v>284</v>
      </c>
      <c r="B56" s="271" t="s">
        <v>285</v>
      </c>
      <c r="C56" s="231">
        <v>49940.036</v>
      </c>
      <c r="D56" s="231">
        <v>15080.231159999999</v>
      </c>
      <c r="E56" s="269">
        <f t="shared" si="1"/>
        <v>-69.803323409698791</v>
      </c>
      <c r="F56" s="255">
        <f t="shared" si="3"/>
        <v>1.0820617687972938</v>
      </c>
      <c r="H56" s="154"/>
    </row>
    <row r="57" spans="1:8" x14ac:dyDescent="0.25">
      <c r="A57" s="273" t="s">
        <v>286</v>
      </c>
      <c r="B57" s="271" t="s">
        <v>32</v>
      </c>
      <c r="C57" s="231">
        <v>377531.56074999995</v>
      </c>
      <c r="D57" s="231">
        <v>201629.53193</v>
      </c>
      <c r="E57" s="269">
        <f t="shared" si="1"/>
        <v>-46.592668562743455</v>
      </c>
      <c r="F57" s="255">
        <f t="shared" si="3"/>
        <v>14.467656738621651</v>
      </c>
      <c r="H57" s="154"/>
    </row>
    <row r="58" spans="1:8" x14ac:dyDescent="0.25">
      <c r="A58" s="273" t="s">
        <v>324</v>
      </c>
      <c r="B58" s="271" t="s">
        <v>325</v>
      </c>
      <c r="C58" s="231">
        <v>21.8</v>
      </c>
      <c r="D58" s="231">
        <v>0</v>
      </c>
      <c r="E58" s="269">
        <f t="shared" si="1"/>
        <v>-100</v>
      </c>
      <c r="F58" s="255">
        <f t="shared" si="3"/>
        <v>0</v>
      </c>
      <c r="H58" s="154"/>
    </row>
    <row r="59" spans="1:8" s="130" customFormat="1" x14ac:dyDescent="0.25">
      <c r="A59" s="273" t="s">
        <v>287</v>
      </c>
      <c r="B59" s="271" t="s">
        <v>52</v>
      </c>
      <c r="C59" s="231">
        <v>26203.810709999998</v>
      </c>
      <c r="D59" s="231">
        <v>3873.87</v>
      </c>
      <c r="E59" s="269">
        <f t="shared" si="1"/>
        <v>-85.216386872609945</v>
      </c>
      <c r="F59" s="255">
        <f t="shared" si="3"/>
        <v>0.27796434814668797</v>
      </c>
      <c r="G59"/>
      <c r="H59" s="154"/>
    </row>
    <row r="60" spans="1:8" ht="15" customHeight="1" x14ac:dyDescent="0.25">
      <c r="A60" s="273" t="s">
        <v>291</v>
      </c>
      <c r="B60" s="271" t="s">
        <v>292</v>
      </c>
      <c r="C60" s="231">
        <v>6.6</v>
      </c>
      <c r="D60" s="231">
        <v>143.24637999999999</v>
      </c>
      <c r="E60" s="269">
        <f t="shared" si="1"/>
        <v>2070.3996969696968</v>
      </c>
      <c r="F60" s="255">
        <f t="shared" si="3"/>
        <v>1.0278451946263751E-2</v>
      </c>
      <c r="H60" s="154"/>
    </row>
    <row r="61" spans="1:8" x14ac:dyDescent="0.25">
      <c r="A61" s="273" t="s">
        <v>293</v>
      </c>
      <c r="B61" s="271" t="s">
        <v>294</v>
      </c>
      <c r="C61" s="231">
        <v>130581.68307</v>
      </c>
      <c r="D61" s="231">
        <v>37554.099470000001</v>
      </c>
      <c r="E61" s="269">
        <f t="shared" si="1"/>
        <v>-71.240913283474342</v>
      </c>
      <c r="F61" s="255">
        <f t="shared" si="3"/>
        <v>2.6946440586324347</v>
      </c>
      <c r="H61" s="154"/>
    </row>
    <row r="62" spans="1:8" ht="15" customHeight="1" x14ac:dyDescent="0.25">
      <c r="A62" s="273" t="s">
        <v>295</v>
      </c>
      <c r="B62" s="271" t="s">
        <v>296</v>
      </c>
      <c r="C62" s="231">
        <v>109.11445000000001</v>
      </c>
      <c r="D62" s="231">
        <v>4566.4675000000007</v>
      </c>
      <c r="E62" s="269">
        <f t="shared" si="1"/>
        <v>4085.0254480501899</v>
      </c>
      <c r="F62" s="255">
        <f t="shared" si="3"/>
        <v>0.32766075319268229</v>
      </c>
      <c r="H62" s="154"/>
    </row>
    <row r="63" spans="1:8" ht="15" customHeight="1" x14ac:dyDescent="0.25">
      <c r="A63" s="273" t="s">
        <v>297</v>
      </c>
      <c r="B63" s="271" t="s">
        <v>298</v>
      </c>
      <c r="C63" s="231">
        <v>35.488219999999998</v>
      </c>
      <c r="D63" s="231">
        <v>5765.6415200000001</v>
      </c>
      <c r="E63" s="269">
        <f t="shared" si="1"/>
        <v>16146.63485517166</v>
      </c>
      <c r="F63" s="255">
        <f t="shared" si="3"/>
        <v>0.41370587726337726</v>
      </c>
      <c r="H63" s="154"/>
    </row>
    <row r="64" spans="1:8" x14ac:dyDescent="0.25">
      <c r="A64" s="273" t="s">
        <v>299</v>
      </c>
      <c r="B64" s="271" t="s">
        <v>300</v>
      </c>
      <c r="C64" s="231">
        <v>5</v>
      </c>
      <c r="D64" s="231">
        <v>0.5</v>
      </c>
      <c r="E64" s="269">
        <f t="shared" si="1"/>
        <v>-90</v>
      </c>
      <c r="F64" s="255">
        <f t="shared" si="3"/>
        <v>3.5876829649251006E-5</v>
      </c>
      <c r="H64" s="154"/>
    </row>
    <row r="65" spans="1:8" ht="15" customHeight="1" x14ac:dyDescent="0.25">
      <c r="A65" s="273" t="s">
        <v>301</v>
      </c>
      <c r="B65" s="271" t="s">
        <v>302</v>
      </c>
      <c r="C65" s="231">
        <v>0</v>
      </c>
      <c r="D65" s="231">
        <v>4653.3963400000002</v>
      </c>
      <c r="E65" s="269" t="s">
        <v>315</v>
      </c>
      <c r="F65" s="255">
        <f t="shared" si="3"/>
        <v>0.33389821556125621</v>
      </c>
      <c r="H65" s="154"/>
    </row>
    <row r="66" spans="1:8" x14ac:dyDescent="0.25">
      <c r="A66" s="273" t="s">
        <v>303</v>
      </c>
      <c r="B66" s="271" t="s">
        <v>304</v>
      </c>
      <c r="C66" s="231">
        <v>3422.6755600000001</v>
      </c>
      <c r="D66" s="231">
        <v>1500.8676500000001</v>
      </c>
      <c r="E66" s="269">
        <f t="shared" si="1"/>
        <v>-56.149286612488616</v>
      </c>
      <c r="F66" s="255">
        <f t="shared" si="3"/>
        <v>0.10769274601024337</v>
      </c>
      <c r="H66" s="154"/>
    </row>
    <row r="67" spans="1:8" ht="15" customHeight="1" x14ac:dyDescent="0.25">
      <c r="A67" s="273" t="s">
        <v>305</v>
      </c>
      <c r="B67" s="271" t="s">
        <v>306</v>
      </c>
      <c r="C67" s="231">
        <v>44676.978490000001</v>
      </c>
      <c r="D67" s="231">
        <v>48003.913909999996</v>
      </c>
      <c r="E67" s="269">
        <f t="shared" si="1"/>
        <v>7.4466437356426383</v>
      </c>
      <c r="F67" s="255">
        <f t="shared" si="3"/>
        <v>3.4444564836927607</v>
      </c>
      <c r="H67" s="154"/>
    </row>
    <row r="68" spans="1:8" ht="15" customHeight="1" x14ac:dyDescent="0.25">
      <c r="A68" s="273" t="s">
        <v>326</v>
      </c>
      <c r="B68" s="271" t="s">
        <v>327</v>
      </c>
      <c r="C68" s="231">
        <v>0</v>
      </c>
      <c r="D68" s="231">
        <v>96.22381</v>
      </c>
      <c r="E68" s="269" t="s">
        <v>315</v>
      </c>
      <c r="F68" s="255">
        <f t="shared" si="3"/>
        <v>6.9044104791437912E-3</v>
      </c>
      <c r="H68" s="154"/>
    </row>
    <row r="69" spans="1:8" ht="15" customHeight="1" x14ac:dyDescent="0.25">
      <c r="A69" s="273" t="s">
        <v>307</v>
      </c>
      <c r="B69" s="271" t="s">
        <v>308</v>
      </c>
      <c r="C69" s="231">
        <v>36221.078699999998</v>
      </c>
      <c r="D69" s="231">
        <v>101568.54066</v>
      </c>
      <c r="E69" s="269">
        <f t="shared" si="1"/>
        <v>180.41279913621128</v>
      </c>
      <c r="F69" s="255">
        <f t="shared" si="3"/>
        <v>7.2879144619636875</v>
      </c>
      <c r="H69" s="154"/>
    </row>
    <row r="70" spans="1:8" ht="15" customHeight="1" x14ac:dyDescent="0.25">
      <c r="A70" s="273" t="s">
        <v>309</v>
      </c>
      <c r="B70" s="271" t="s">
        <v>310</v>
      </c>
      <c r="C70" s="231">
        <v>0</v>
      </c>
      <c r="D70" s="231">
        <v>3</v>
      </c>
      <c r="E70" s="269" t="s">
        <v>315</v>
      </c>
      <c r="F70" s="255">
        <f t="shared" ref="F70:F72" si="4">D70/D$73*100</f>
        <v>2.1526097789550602E-4</v>
      </c>
      <c r="H70" s="154"/>
    </row>
    <row r="71" spans="1:8" ht="15" customHeight="1" x14ac:dyDescent="0.25">
      <c r="A71" s="273" t="s">
        <v>311</v>
      </c>
      <c r="B71" s="271" t="s">
        <v>312</v>
      </c>
      <c r="C71" s="231">
        <v>1155</v>
      </c>
      <c r="D71" s="231">
        <v>2731.1423500000001</v>
      </c>
      <c r="E71" s="269">
        <f t="shared" ref="E71:E72" si="5">D71/C71*100-100</f>
        <v>136.46254112554112</v>
      </c>
      <c r="F71" s="255">
        <f t="shared" si="4"/>
        <v>0.19596945767761015</v>
      </c>
      <c r="H71" s="154"/>
    </row>
    <row r="72" spans="1:8" x14ac:dyDescent="0.25">
      <c r="A72" s="273" t="s">
        <v>313</v>
      </c>
      <c r="B72" s="271" t="s">
        <v>314</v>
      </c>
      <c r="C72" s="231">
        <v>25679.046040000001</v>
      </c>
      <c r="D72" s="231">
        <v>23929.96846</v>
      </c>
      <c r="E72" s="269">
        <f t="shared" si="5"/>
        <v>-6.8113027924615324</v>
      </c>
      <c r="F72" s="255">
        <f t="shared" si="4"/>
        <v>1.7170628039027389</v>
      </c>
      <c r="H72" s="154"/>
    </row>
    <row r="73" spans="1:8" x14ac:dyDescent="0.25">
      <c r="A73" s="274"/>
      <c r="B73" s="275" t="s">
        <v>35</v>
      </c>
      <c r="C73" s="276">
        <f>SUM(C6:C72)</f>
        <v>2390991.1619199994</v>
      </c>
      <c r="D73" s="276">
        <f>SUM(D6:D72)</f>
        <v>1393657.1455400002</v>
      </c>
      <c r="E73" s="277">
        <f t="shared" ref="E73" si="6">D73/C73*100-100</f>
        <v>-41.712158215554673</v>
      </c>
      <c r="F73" s="264">
        <f t="shared" ref="F73" si="7">D73/D$73*100</f>
        <v>100</v>
      </c>
      <c r="H73" s="154"/>
    </row>
  </sheetData>
  <mergeCells count="6">
    <mergeCell ref="A1:F1"/>
    <mergeCell ref="C4:D4"/>
    <mergeCell ref="E4:E5"/>
    <mergeCell ref="F4:F5"/>
    <mergeCell ref="A2:F2"/>
    <mergeCell ref="A3:F3"/>
  </mergeCells>
  <conditionalFormatting sqref="C1 C4:C5">
    <cfRule type="top10" dxfId="50" priority="20" rank="10"/>
  </conditionalFormatting>
  <conditionalFormatting sqref="C1 C4:D4">
    <cfRule type="top10" dxfId="49" priority="19" rank="10"/>
  </conditionalFormatting>
  <conditionalFormatting sqref="C4:C5">
    <cfRule type="top10" dxfId="48" priority="4" rank="10"/>
  </conditionalFormatting>
  <conditionalFormatting sqref="C5">
    <cfRule type="top10" dxfId="47" priority="17" rank="10"/>
  </conditionalFormatting>
  <conditionalFormatting sqref="C4:D4">
    <cfRule type="top10" dxfId="46" priority="18" rank="10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Contents</vt:lpstr>
      <vt:lpstr>1. Balance</vt:lpstr>
      <vt:lpstr>2. Composition_ Export</vt:lpstr>
      <vt:lpstr>3. Composition_Import</vt:lpstr>
      <vt:lpstr>4. Export</vt:lpstr>
      <vt:lpstr>5. Import</vt:lpstr>
      <vt:lpstr>6. partner</vt:lpstr>
      <vt:lpstr>7. X_India</vt:lpstr>
      <vt:lpstr>8. X_China</vt:lpstr>
      <vt:lpstr>9. X_Other</vt:lpstr>
      <vt:lpstr>10. M_India</vt:lpstr>
      <vt:lpstr>11.M_China </vt:lpstr>
      <vt:lpstr>12.M_Other</vt:lpstr>
      <vt:lpstr>13. X_Customs</vt:lpstr>
      <vt:lpstr>14. M_Customs</vt:lpstr>
      <vt:lpstr>'10. M_India'!Print_Area</vt:lpstr>
      <vt:lpstr>'11.M_China '!Print_Area</vt:lpstr>
      <vt:lpstr>'12.M_Other'!Print_Area</vt:lpstr>
      <vt:lpstr>'13. X_Customs'!Print_Area</vt:lpstr>
      <vt:lpstr>'14. M_Customs'!Print_Area</vt:lpstr>
      <vt:lpstr>'4. Export'!Print_Area</vt:lpstr>
      <vt:lpstr>'5. Import'!Print_Area</vt:lpstr>
      <vt:lpstr>'6. partner'!Print_Area</vt:lpstr>
      <vt:lpstr>'7. X_India'!Print_Area</vt:lpstr>
      <vt:lpstr>'9. X_Other'!Print_Area</vt:lpstr>
    </vt:vector>
  </TitlesOfParts>
  <Company>TEPC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TEPC</cp:lastModifiedBy>
  <cp:lastPrinted>2026-06-03T09:25:09Z</cp:lastPrinted>
  <dcterms:created xsi:type="dcterms:W3CDTF">2022-07-25T08:04:46Z</dcterms:created>
  <dcterms:modified xsi:type="dcterms:W3CDTF">2026-06-03T10:53:42Z</dcterms:modified>
</cp:coreProperties>
</file>